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. Financial Management\Accounting - ACTIVE - 12\Rates\Special Rates Variation 2023-24\DOCUMENTS FOR SUBMISSION\"/>
    </mc:Choice>
  </mc:AlternateContent>
  <xr:revisionPtr revIDLastSave="0" documentId="13_ncr:1_{061C2481-4FC2-45A5-ACF9-C2B88A8FBF3E}" xr6:coauthVersionLast="47" xr6:coauthVersionMax="47" xr10:uidLastSave="{00000000-0000-0000-0000-000000000000}"/>
  <bookViews>
    <workbookView xWindow="-110" yWindow="-110" windowWidth="19420" windowHeight="10420" xr2:uid="{17BABA62-03E8-4BA2-A8F8-A4C7F8FCF9C8}"/>
  </bookViews>
  <sheets>
    <sheet name="FinStmts_O" sheetId="1" r:id="rId1"/>
  </sheets>
  <externalReferences>
    <externalReference r:id="rId2"/>
  </externalReferences>
  <definedNames>
    <definedName name="ActStartDate">[1]Gen_WC!$K$23</definedName>
    <definedName name="BCCF">[1]Tables_A!$K$38:$K$39</definedName>
    <definedName name="Biz">[1]Tables_A!$K$29:$K$33</definedName>
    <definedName name="BS">[1]Tables_A!$I$38:$I$39</definedName>
    <definedName name="BSC">[1]Gen_WC!$K$58</definedName>
    <definedName name="Capex_Method">[1]CapWorks_WC!$D$40:$D$42</definedName>
    <definedName name="CapexCats">[1]Gen_WC!$D$79:$D$103</definedName>
    <definedName name="CF">[1]Tables_A!$I$33:$I$34</definedName>
    <definedName name="CFC">[1]Gen_WC!$K$57</definedName>
    <definedName name="DiY">[1]Tables_A!$F$57</definedName>
    <definedName name="dpnmeth">[1]Tables_A!$K$11:$K$12</definedName>
    <definedName name="FnlYrEnd">[1]Gen_WC!$K$25</definedName>
    <definedName name="General_Fund" localSheetId="0">FinStmts_O!$B$312</definedName>
    <definedName name="GST">[1]Forecast_Gen!$G$501</definedName>
    <definedName name="HBGF">'[1]Hist&amp;Budget_WC'!$AI$43:$AL$61,'[1]Hist&amp;Budget_WC'!$AI$66:$AL$67,'[1]Hist&amp;Budget_WC'!$AI$74:$AL$97,'[1]Hist&amp;Budget_WC'!$AI$104:$AL$117,'[1]Hist&amp;Budget_WC'!$AI$130:$AL$138,'[1]Hist&amp;Budget_WC'!$AI$143:$AL$153,'[1]Hist&amp;Budget_WC'!$AI$159:$AL$165,'[1]Hist&amp;Budget_WC'!$AI$171:$AL$176,'[1]Hist&amp;Budget_WC'!$AI$184:$AL$185,'[1]Hist&amp;Budget_WC'!$AI$216:$AL$216,'[1]Hist&amp;Budget_WC'!$AI$232:$AL$245,'[1]Hist&amp;Budget_WC'!$AI$250:$AL$255,'[1]Hist&amp;Budget_WC'!$AI$260:$AL$266,'[1]Hist&amp;Budget_WC'!$AI$275:$AL$276</definedName>
    <definedName name="HBOB">'[1]Hist&amp;Budget_WC'!$DK$43:$DN$61,'[1]Hist&amp;Budget_WC'!$DK$66:$DN$67,'[1]Hist&amp;Budget_WC'!$DK$74:$DN$96,'[1]Hist&amp;Budget_WC'!$DK$104:$DN$117,'[1]Hist&amp;Budget_WC'!$DK$130:$DN$138,'[1]Hist&amp;Budget_WC'!$DK$143:$DN$152,'[1]Hist&amp;Budget_WC'!$DK$159:$DN$164,'[1]Hist&amp;Budget_WC'!$DK$171:$DN$175,'[1]Hist&amp;Budget_WC'!$DK$184:$DN$185,'[1]Hist&amp;Budget_WC'!$DK$216:$DN$216,'[1]Hist&amp;Budget_WC'!$DK$232:$DN$244,'[1]Hist&amp;Budget_WC'!$DK$250:$DN$255,'[1]Hist&amp;Budget_WC'!$DK$260:$DN$266,'[1]Hist&amp;Budget_WC'!$DK$275:$DN$276</definedName>
    <definedName name="HBSew">'[1]Hist&amp;Budget_WC'!$BW$43:$BZ$61,'[1]Hist&amp;Budget_WC'!$BW$66:$BZ$67,'[1]Hist&amp;Budget_WC'!$BW$74:$BZ$96,'[1]Hist&amp;Budget_WC'!$BW$104:$BZ$117,'[1]Hist&amp;Budget_WC'!$BW$130:$BZ$138,'[1]Hist&amp;Budget_WC'!$BW$143:$BZ$152,'[1]Hist&amp;Budget_WC'!$BW$159:$BZ$164,'[1]Hist&amp;Budget_WC'!$BW$171:$BZ$175,'[1]Hist&amp;Budget_WC'!$BW$184:$BZ$185,'[1]Hist&amp;Budget_WC'!$BW$216:$BZ$216,'[1]Hist&amp;Budget_WC'!$BW$232:$BZ$244,'[1]Hist&amp;Budget_WC'!$BW$250:$BZ$255,'[1]Hist&amp;Budget_WC'!$BW$260:$BZ$266,'[1]Hist&amp;Budget_WC'!$BW$275:$BZ$276</definedName>
    <definedName name="HBWaste">'[1]Hist&amp;Budget_WC'!$CQ$43:$CT$61,'[1]Hist&amp;Budget_WC'!$CQ$66:$CT$67,'[1]Hist&amp;Budget_WC'!$CQ$74:$CT$97,'[1]Hist&amp;Budget_WC'!$CQ$104:$CT$117,'[1]Hist&amp;Budget_WC'!$CQ$130:$CT$138,'[1]Hist&amp;Budget_WC'!$CQ$143:$CT$153,'[1]Hist&amp;Budget_WC'!$CQ$159:$CT$165,'[1]Hist&amp;Budget_WC'!$CQ$171:$CT$176,'[1]Hist&amp;Budget_WC'!$CQ$184:$CT$185,'[1]Hist&amp;Budget_WC'!$CQ$216:$CT$216,'[1]Hist&amp;Budget_WC'!$CQ$232:$CT$245,'[1]Hist&amp;Budget_WC'!$CQ$250:$CT$255,'[1]Hist&amp;Budget_WC'!$CQ$260:$CT$266,'[1]Hist&amp;Budget_WC'!$CQ$275:$CT$276</definedName>
    <definedName name="HBWat">'[1]Hist&amp;Budget_WC'!$BC$43:$BF$61,'[1]Hist&amp;Budget_WC'!$BC$66:$BF$67,'[1]Hist&amp;Budget_WC'!$BC$74:$BF$96,'[1]Hist&amp;Budget_WC'!$BC$104:$BF$117,'[1]Hist&amp;Budget_WC'!$BC$130:$BF$138,'[1]Hist&amp;Budget_WC'!$BC$143:$BF$152,'[1]Hist&amp;Budget_WC'!$BC$159:$BF$164,'[1]Hist&amp;Budget_WC'!$BC$171:$BF$175,'[1]Hist&amp;Budget_WC'!$BC$184:$BF$185,'[1]Hist&amp;Budget_WC'!$BC$216:$BF$216,'[1]Hist&amp;Budget_WC'!$BC$232:$BF$244,'[1]Hist&amp;Budget_WC'!$BC$250:$BF$255,'[1]Hist&amp;Budget_WC'!$BC$260:$BF$266,'[1]Hist&amp;Budget_WC'!$BC$275:$BF$276</definedName>
    <definedName name="HBWC">'[1]Hist&amp;Budget_WC'!$O$43:$R$55,'[1]Hist&amp;Budget_WC'!$O$66:$R$67,'[1]Hist&amp;Budget_WC'!$O$74:$R$90,'[1]Hist&amp;Budget_WC'!$O$104:$R$117,'[1]Hist&amp;Budget_WC'!$O$130:$R$138,'[1]Hist&amp;Budget_WC'!$O$143:$R$153,'[1]Hist&amp;Budget_WC'!$O$159:$R$165,'[1]Hist&amp;Budget_WC'!$O$171:$R$176,'[1]Hist&amp;Budget_WC'!$O$184:$R$216,'[1]Hist&amp;Budget_WC'!$O$232:$R$245,'[1]Hist&amp;Budget_WC'!$O$250:$R$255,'[1]Hist&amp;Budget_WC'!$O$260:$R$266,'[1]Hist&amp;Budget_WC'!$O$275:$R$276,'[1]Hist&amp;Budget_WC'!$O$286:$R$305,'[1]Hist&amp;Budget_WC'!$O$374:$R$398,'[1]Hist&amp;Budget_WC'!$O$404:$R$407</definedName>
    <definedName name="IndexationBaseDate">[1]IndexDebtLeaseEq_WC!$E$622</definedName>
    <definedName name="IndexationCats">[1]IndexDebtLeaseEq_WC!$D$624:$D$643</definedName>
    <definedName name="IndexationRates">[1]Gen_WC!#REF!</definedName>
    <definedName name="IndexationTable">[1]IndexDebtLeaseEq_WC!$L$647:$AI$666</definedName>
    <definedName name="Lease_Incr">[1]Tables_A!$K$44:$K$45</definedName>
    <definedName name="LoanT">[1]Tables_A!$D$42:$D$43</definedName>
    <definedName name="MdlClient">[1]Gen_WC!$K$12</definedName>
    <definedName name="MdlLife">[1]Gen_WC!$K$19</definedName>
    <definedName name="MdlPrds">[1]Gen_WC!$K$27</definedName>
    <definedName name="MdlTtl">[1]Gen_WC!$K$10</definedName>
    <definedName name="MiY">[1]Tables_A!$F$59</definedName>
    <definedName name="MLF">[1]Tables_A!$F$42:$F$43</definedName>
    <definedName name="Mnths">[1]Tables_A!$C$11:$C$22</definedName>
    <definedName name="MthNoY">[1]Tables_A!$F$32:$F$35</definedName>
    <definedName name="One">[1]Tables_A!$F$50</definedName>
    <definedName name="Other_Business" localSheetId="0">FinStmts_O!$B$866</definedName>
    <definedName name="OutputPrds">[1]Gen_WC!$K$28</definedName>
    <definedName name="PLC">[1]Gen_WC!$K$56</definedName>
    <definedName name="PLL">[1]Tables_A!$I$26:$I$29</definedName>
    <definedName name="PrdLbl">[1]Tables_A!$F$25:$F$28</definedName>
    <definedName name="Prds">[1]Tables_A!$F$11:$F$14</definedName>
    <definedName name="_xlnm.Print_Area" localSheetId="0">FinStmts_O!$D$58:$X$89</definedName>
    <definedName name="QtrPrdEnd">[1]Tables_A!$I$19:$I$22</definedName>
    <definedName name="RateScenSelect">[1]Rate_Gen!$E$53</definedName>
    <definedName name="ReserveList">[1]Charts_WC!$D$282:$D$313</definedName>
    <definedName name="RSL">[1]Tables_A!$K$23:$K$24</definedName>
    <definedName name="Sbsxn">[1]Tables_A!$F$54</definedName>
    <definedName name="Scenario">[1]Gen_WC!$N$63</definedName>
    <definedName name="ScenList">[1]Tables_A!$D$38:$D$40</definedName>
    <definedName name="SemiPrdEnd">[1]Tables_A!$I$15:$I$16</definedName>
    <definedName name="Sewerage" localSheetId="0">FinStmts_O!$B$590</definedName>
    <definedName name="Sht">[1]Tables_A!$F$52</definedName>
    <definedName name="Start">[1]Gen_WC!$K$17</definedName>
    <definedName name="Sxn">[1]Tables_A!$F$53</definedName>
    <definedName name="TaxYrEnd">[1]Gen_WC!$K$26</definedName>
    <definedName name="Tol">[1]Gen_WC!#REF!</definedName>
    <definedName name="UnitsLabel">[1]Gen_WC!$K$45</definedName>
    <definedName name="Waste" localSheetId="0">FinStmts_O!$B$728</definedName>
    <definedName name="Water" localSheetId="0">FinStmts_O!$B$452</definedName>
    <definedName name="Whole_Council" localSheetId="0">FinStmts_O!$B$54</definedName>
    <definedName name="Year">[1]Gen_WC!$K$21</definedName>
    <definedName name="YesNo">[1]Tables_A!$I$11:$I$12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3" i="1" l="1"/>
  <c r="D1012" i="1"/>
  <c r="D1011" i="1"/>
  <c r="D1010" i="1"/>
  <c r="D1009" i="1"/>
  <c r="D1008" i="1"/>
  <c r="K993" i="1"/>
  <c r="AH988" i="1"/>
  <c r="AG988" i="1"/>
  <c r="AF988" i="1"/>
  <c r="AE988" i="1"/>
  <c r="AD988" i="1"/>
  <c r="AC988" i="1"/>
  <c r="AB988" i="1"/>
  <c r="AA988" i="1"/>
  <c r="Z988" i="1"/>
  <c r="Y988" i="1"/>
  <c r="X988" i="1"/>
  <c r="W988" i="1"/>
  <c r="V988" i="1"/>
  <c r="U988" i="1"/>
  <c r="T988" i="1"/>
  <c r="S988" i="1"/>
  <c r="R988" i="1"/>
  <c r="Q988" i="1"/>
  <c r="P988" i="1"/>
  <c r="O988" i="1"/>
  <c r="N988" i="1"/>
  <c r="M988" i="1"/>
  <c r="L988" i="1"/>
  <c r="K988" i="1"/>
  <c r="AH986" i="1"/>
  <c r="AG986" i="1"/>
  <c r="AF986" i="1"/>
  <c r="AE986" i="1"/>
  <c r="AD986" i="1"/>
  <c r="AC986" i="1"/>
  <c r="AB986" i="1"/>
  <c r="AA986" i="1"/>
  <c r="Z986" i="1"/>
  <c r="Y986" i="1"/>
  <c r="X986" i="1"/>
  <c r="W986" i="1"/>
  <c r="V986" i="1"/>
  <c r="U986" i="1"/>
  <c r="T986" i="1"/>
  <c r="S986" i="1"/>
  <c r="R986" i="1"/>
  <c r="Q986" i="1"/>
  <c r="P986" i="1"/>
  <c r="O986" i="1"/>
  <c r="N986" i="1"/>
  <c r="M986" i="1"/>
  <c r="L986" i="1"/>
  <c r="K986" i="1"/>
  <c r="AH985" i="1"/>
  <c r="AG985" i="1"/>
  <c r="AF985" i="1"/>
  <c r="AE985" i="1"/>
  <c r="AD985" i="1"/>
  <c r="AC985" i="1"/>
  <c r="AB985" i="1"/>
  <c r="AA985" i="1"/>
  <c r="Z985" i="1"/>
  <c r="Y985" i="1"/>
  <c r="X985" i="1"/>
  <c r="W985" i="1"/>
  <c r="V985" i="1"/>
  <c r="U985" i="1"/>
  <c r="T985" i="1"/>
  <c r="S985" i="1"/>
  <c r="R985" i="1"/>
  <c r="Q985" i="1"/>
  <c r="P985" i="1"/>
  <c r="O985" i="1"/>
  <c r="N985" i="1"/>
  <c r="M985" i="1"/>
  <c r="L985" i="1"/>
  <c r="K985" i="1"/>
  <c r="AH981" i="1"/>
  <c r="AG981" i="1"/>
  <c r="AF981" i="1"/>
  <c r="AE981" i="1"/>
  <c r="AD981" i="1"/>
  <c r="AC981" i="1"/>
  <c r="AB981" i="1"/>
  <c r="AA981" i="1"/>
  <c r="Z981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L981" i="1"/>
  <c r="K981" i="1"/>
  <c r="AH980" i="1"/>
  <c r="AG980" i="1"/>
  <c r="AF980" i="1"/>
  <c r="AE980" i="1"/>
  <c r="AD980" i="1"/>
  <c r="N980" i="1"/>
  <c r="M980" i="1"/>
  <c r="L980" i="1"/>
  <c r="K980" i="1"/>
  <c r="AH979" i="1"/>
  <c r="AG979" i="1"/>
  <c r="AF979" i="1"/>
  <c r="AF982" i="1" s="1"/>
  <c r="AE979" i="1"/>
  <c r="AD979" i="1"/>
  <c r="AD982" i="1" s="1"/>
  <c r="AC979" i="1"/>
  <c r="AB979" i="1"/>
  <c r="AA979" i="1"/>
  <c r="Z979" i="1"/>
  <c r="Y979" i="1"/>
  <c r="X979" i="1"/>
  <c r="W979" i="1"/>
  <c r="V979" i="1"/>
  <c r="U979" i="1"/>
  <c r="T979" i="1"/>
  <c r="S979" i="1"/>
  <c r="R979" i="1"/>
  <c r="Q979" i="1"/>
  <c r="P979" i="1"/>
  <c r="O979" i="1"/>
  <c r="N979" i="1"/>
  <c r="N982" i="1" s="1"/>
  <c r="M979" i="1"/>
  <c r="L979" i="1"/>
  <c r="L982" i="1" s="1"/>
  <c r="K979" i="1"/>
  <c r="K982" i="1" s="1"/>
  <c r="N974" i="1"/>
  <c r="M974" i="1"/>
  <c r="L974" i="1"/>
  <c r="K974" i="1"/>
  <c r="AH971" i="1"/>
  <c r="AG971" i="1"/>
  <c r="AF971" i="1"/>
  <c r="AE971" i="1"/>
  <c r="AD971" i="1"/>
  <c r="AC971" i="1"/>
  <c r="AB971" i="1"/>
  <c r="AA971" i="1"/>
  <c r="Z971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L971" i="1"/>
  <c r="C965" i="1"/>
  <c r="AH957" i="1"/>
  <c r="AG957" i="1"/>
  <c r="AF957" i="1"/>
  <c r="AE957" i="1"/>
  <c r="AD957" i="1"/>
  <c r="AC957" i="1"/>
  <c r="AB957" i="1"/>
  <c r="AA957" i="1"/>
  <c r="Z957" i="1"/>
  <c r="Y957" i="1"/>
  <c r="X957" i="1"/>
  <c r="W957" i="1"/>
  <c r="V957" i="1"/>
  <c r="U957" i="1"/>
  <c r="T957" i="1"/>
  <c r="S957" i="1"/>
  <c r="R957" i="1"/>
  <c r="Q957" i="1"/>
  <c r="P957" i="1"/>
  <c r="O957" i="1"/>
  <c r="N957" i="1"/>
  <c r="M957" i="1"/>
  <c r="L957" i="1"/>
  <c r="K957" i="1"/>
  <c r="AH956" i="1"/>
  <c r="AG956" i="1"/>
  <c r="AF956" i="1"/>
  <c r="AE956" i="1"/>
  <c r="AD956" i="1"/>
  <c r="AC956" i="1"/>
  <c r="AB956" i="1"/>
  <c r="AA956" i="1"/>
  <c r="Z956" i="1"/>
  <c r="Y956" i="1"/>
  <c r="X956" i="1"/>
  <c r="W956" i="1"/>
  <c r="V956" i="1"/>
  <c r="U956" i="1"/>
  <c r="T956" i="1"/>
  <c r="S956" i="1"/>
  <c r="R956" i="1"/>
  <c r="Q956" i="1"/>
  <c r="P956" i="1"/>
  <c r="O956" i="1"/>
  <c r="N956" i="1"/>
  <c r="M956" i="1"/>
  <c r="L956" i="1"/>
  <c r="K956" i="1"/>
  <c r="O955" i="1"/>
  <c r="N955" i="1"/>
  <c r="M955" i="1"/>
  <c r="L955" i="1"/>
  <c r="K955" i="1"/>
  <c r="N954" i="1"/>
  <c r="M954" i="1"/>
  <c r="M958" i="1" s="1"/>
  <c r="L954" i="1"/>
  <c r="K954" i="1"/>
  <c r="K958" i="1" s="1"/>
  <c r="AH947" i="1"/>
  <c r="AG947" i="1"/>
  <c r="AF947" i="1"/>
  <c r="AE947" i="1"/>
  <c r="AD947" i="1"/>
  <c r="AC947" i="1"/>
  <c r="AB947" i="1"/>
  <c r="AA947" i="1"/>
  <c r="Z947" i="1"/>
  <c r="Y947" i="1"/>
  <c r="X947" i="1"/>
  <c r="W947" i="1"/>
  <c r="V947" i="1"/>
  <c r="U947" i="1"/>
  <c r="T947" i="1"/>
  <c r="S947" i="1"/>
  <c r="R947" i="1"/>
  <c r="Q947" i="1"/>
  <c r="P947" i="1"/>
  <c r="O947" i="1"/>
  <c r="N947" i="1"/>
  <c r="M947" i="1"/>
  <c r="L947" i="1"/>
  <c r="K947" i="1"/>
  <c r="AH946" i="1"/>
  <c r="AG946" i="1"/>
  <c r="AF946" i="1"/>
  <c r="AE946" i="1"/>
  <c r="AD946" i="1"/>
  <c r="AC946" i="1"/>
  <c r="AB946" i="1"/>
  <c r="AA946" i="1"/>
  <c r="Z946" i="1"/>
  <c r="Y946" i="1"/>
  <c r="X946" i="1"/>
  <c r="W946" i="1"/>
  <c r="V946" i="1"/>
  <c r="U946" i="1"/>
  <c r="T946" i="1"/>
  <c r="S946" i="1"/>
  <c r="R946" i="1"/>
  <c r="Q946" i="1"/>
  <c r="P946" i="1"/>
  <c r="O946" i="1"/>
  <c r="N946" i="1"/>
  <c r="M946" i="1"/>
  <c r="L946" i="1"/>
  <c r="K946" i="1"/>
  <c r="AH945" i="1"/>
  <c r="AG945" i="1"/>
  <c r="AF945" i="1"/>
  <c r="AE945" i="1"/>
  <c r="AD945" i="1"/>
  <c r="AC945" i="1"/>
  <c r="AB945" i="1"/>
  <c r="AA945" i="1"/>
  <c r="Z945" i="1"/>
  <c r="Y945" i="1"/>
  <c r="X945" i="1"/>
  <c r="W945" i="1"/>
  <c r="V945" i="1"/>
  <c r="U945" i="1"/>
  <c r="T945" i="1"/>
  <c r="S945" i="1"/>
  <c r="R945" i="1"/>
  <c r="Q945" i="1"/>
  <c r="P945" i="1"/>
  <c r="O945" i="1"/>
  <c r="N945" i="1"/>
  <c r="M945" i="1"/>
  <c r="L945" i="1"/>
  <c r="K945" i="1"/>
  <c r="AH944" i="1"/>
  <c r="AG944" i="1"/>
  <c r="AF944" i="1"/>
  <c r="AE944" i="1"/>
  <c r="AD944" i="1"/>
  <c r="AC944" i="1"/>
  <c r="AB944" i="1"/>
  <c r="AA944" i="1"/>
  <c r="Z944" i="1"/>
  <c r="Y944" i="1"/>
  <c r="X944" i="1"/>
  <c r="W944" i="1"/>
  <c r="V944" i="1"/>
  <c r="U944" i="1"/>
  <c r="T944" i="1"/>
  <c r="S944" i="1"/>
  <c r="R944" i="1"/>
  <c r="Q944" i="1"/>
  <c r="P944" i="1"/>
  <c r="O944" i="1"/>
  <c r="N944" i="1"/>
  <c r="M944" i="1"/>
  <c r="L944" i="1"/>
  <c r="K944" i="1"/>
  <c r="AH943" i="1"/>
  <c r="AH948" i="1" s="1"/>
  <c r="AG943" i="1"/>
  <c r="AG948" i="1" s="1"/>
  <c r="AF943" i="1"/>
  <c r="AF948" i="1" s="1"/>
  <c r="AE943" i="1"/>
  <c r="AE948" i="1" s="1"/>
  <c r="AD943" i="1"/>
  <c r="AD948" i="1" s="1"/>
  <c r="AC943" i="1"/>
  <c r="AC948" i="1" s="1"/>
  <c r="AB943" i="1"/>
  <c r="AB948" i="1" s="1"/>
  <c r="AA943" i="1"/>
  <c r="AA948" i="1" s="1"/>
  <c r="Z943" i="1"/>
  <c r="Z948" i="1" s="1"/>
  <c r="Y943" i="1"/>
  <c r="Y948" i="1" s="1"/>
  <c r="X943" i="1"/>
  <c r="X948" i="1" s="1"/>
  <c r="W943" i="1"/>
  <c r="W948" i="1" s="1"/>
  <c r="V943" i="1"/>
  <c r="V948" i="1" s="1"/>
  <c r="U943" i="1"/>
  <c r="U948" i="1" s="1"/>
  <c r="T943" i="1"/>
  <c r="T948" i="1" s="1"/>
  <c r="S943" i="1"/>
  <c r="S948" i="1" s="1"/>
  <c r="R943" i="1"/>
  <c r="R948" i="1" s="1"/>
  <c r="Q943" i="1"/>
  <c r="Q948" i="1" s="1"/>
  <c r="P943" i="1"/>
  <c r="P948" i="1" s="1"/>
  <c r="O943" i="1"/>
  <c r="O948" i="1" s="1"/>
  <c r="N943" i="1"/>
  <c r="N948" i="1" s="1"/>
  <c r="M943" i="1"/>
  <c r="M948" i="1" s="1"/>
  <c r="L943" i="1"/>
  <c r="L948" i="1" s="1"/>
  <c r="K943" i="1"/>
  <c r="K948" i="1" s="1"/>
  <c r="AH939" i="1"/>
  <c r="AG939" i="1"/>
  <c r="AF939" i="1"/>
  <c r="AE939" i="1"/>
  <c r="AD939" i="1"/>
  <c r="AC939" i="1"/>
  <c r="AB939" i="1"/>
  <c r="AA939" i="1"/>
  <c r="Z939" i="1"/>
  <c r="Y939" i="1"/>
  <c r="X939" i="1"/>
  <c r="W939" i="1"/>
  <c r="V939" i="1"/>
  <c r="U939" i="1"/>
  <c r="T939" i="1"/>
  <c r="S939" i="1"/>
  <c r="R939" i="1"/>
  <c r="Q939" i="1"/>
  <c r="P939" i="1"/>
  <c r="O939" i="1"/>
  <c r="N939" i="1"/>
  <c r="M939" i="1"/>
  <c r="L939" i="1"/>
  <c r="K939" i="1"/>
  <c r="AH938" i="1"/>
  <c r="AG938" i="1"/>
  <c r="AF938" i="1"/>
  <c r="AE938" i="1"/>
  <c r="AD938" i="1"/>
  <c r="AC938" i="1"/>
  <c r="AB938" i="1"/>
  <c r="AA938" i="1"/>
  <c r="Z938" i="1"/>
  <c r="Y938" i="1"/>
  <c r="X938" i="1"/>
  <c r="W938" i="1"/>
  <c r="V938" i="1"/>
  <c r="U938" i="1"/>
  <c r="T938" i="1"/>
  <c r="S938" i="1"/>
  <c r="R938" i="1"/>
  <c r="Q938" i="1"/>
  <c r="P938" i="1"/>
  <c r="O938" i="1"/>
  <c r="N938" i="1"/>
  <c r="M938" i="1"/>
  <c r="L938" i="1"/>
  <c r="K938" i="1"/>
  <c r="AH937" i="1"/>
  <c r="AG937" i="1"/>
  <c r="AF937" i="1"/>
  <c r="AE937" i="1"/>
  <c r="AD937" i="1"/>
  <c r="AC937" i="1"/>
  <c r="AB937" i="1"/>
  <c r="AA937" i="1"/>
  <c r="Z937" i="1"/>
  <c r="Y937" i="1"/>
  <c r="X937" i="1"/>
  <c r="W937" i="1"/>
  <c r="V937" i="1"/>
  <c r="U937" i="1"/>
  <c r="T937" i="1"/>
  <c r="S937" i="1"/>
  <c r="R937" i="1"/>
  <c r="Q937" i="1"/>
  <c r="P937" i="1"/>
  <c r="O937" i="1"/>
  <c r="N937" i="1"/>
  <c r="M937" i="1"/>
  <c r="L937" i="1"/>
  <c r="K937" i="1"/>
  <c r="AH936" i="1"/>
  <c r="AG936" i="1"/>
  <c r="AF936" i="1"/>
  <c r="AE936" i="1"/>
  <c r="AD936" i="1"/>
  <c r="AC936" i="1"/>
  <c r="AB936" i="1"/>
  <c r="AA936" i="1"/>
  <c r="Z936" i="1"/>
  <c r="Y936" i="1"/>
  <c r="X936" i="1"/>
  <c r="W936" i="1"/>
  <c r="V936" i="1"/>
  <c r="U936" i="1"/>
  <c r="T936" i="1"/>
  <c r="S936" i="1"/>
  <c r="R936" i="1"/>
  <c r="Q936" i="1"/>
  <c r="P936" i="1"/>
  <c r="O936" i="1"/>
  <c r="N936" i="1"/>
  <c r="M936" i="1"/>
  <c r="L936" i="1"/>
  <c r="K936" i="1"/>
  <c r="N935" i="1"/>
  <c r="M935" i="1"/>
  <c r="L935" i="1"/>
  <c r="L940" i="1" s="1"/>
  <c r="L949" i="1" s="1"/>
  <c r="K935" i="1"/>
  <c r="AH930" i="1"/>
  <c r="AG930" i="1"/>
  <c r="AF930" i="1"/>
  <c r="AE930" i="1"/>
  <c r="AD930" i="1"/>
  <c r="AC930" i="1"/>
  <c r="AB930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AH929" i="1"/>
  <c r="AG929" i="1"/>
  <c r="AF929" i="1"/>
  <c r="AE929" i="1"/>
  <c r="AD929" i="1"/>
  <c r="AC929" i="1"/>
  <c r="AB929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N928" i="1"/>
  <c r="M928" i="1"/>
  <c r="L928" i="1"/>
  <c r="K928" i="1"/>
  <c r="AH927" i="1"/>
  <c r="AG927" i="1"/>
  <c r="AF927" i="1"/>
  <c r="AE927" i="1"/>
  <c r="AD927" i="1"/>
  <c r="AC927" i="1"/>
  <c r="AB927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AH926" i="1"/>
  <c r="AG926" i="1"/>
  <c r="AF926" i="1"/>
  <c r="AE926" i="1"/>
  <c r="AD926" i="1"/>
  <c r="AC926" i="1"/>
  <c r="AB926" i="1"/>
  <c r="AA926" i="1"/>
  <c r="Z926" i="1"/>
  <c r="Y926" i="1"/>
  <c r="X926" i="1"/>
  <c r="W926" i="1"/>
  <c r="V926" i="1"/>
  <c r="U926" i="1"/>
  <c r="T926" i="1"/>
  <c r="S926" i="1"/>
  <c r="R926" i="1"/>
  <c r="Q926" i="1"/>
  <c r="P926" i="1"/>
  <c r="O926" i="1"/>
  <c r="N926" i="1"/>
  <c r="M926" i="1"/>
  <c r="L926" i="1"/>
  <c r="K926" i="1"/>
  <c r="N925" i="1"/>
  <c r="M925" i="1"/>
  <c r="L925" i="1"/>
  <c r="L931" i="1" s="1"/>
  <c r="K925" i="1"/>
  <c r="K931" i="1" s="1"/>
  <c r="AH921" i="1"/>
  <c r="AG921" i="1"/>
  <c r="AF921" i="1"/>
  <c r="AE921" i="1"/>
  <c r="AD921" i="1"/>
  <c r="AC921" i="1"/>
  <c r="AB921" i="1"/>
  <c r="AA921" i="1"/>
  <c r="Z921" i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L921" i="1"/>
  <c r="K921" i="1"/>
  <c r="AH920" i="1"/>
  <c r="AG920" i="1"/>
  <c r="AF920" i="1"/>
  <c r="AE920" i="1"/>
  <c r="AD920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Q920" i="1"/>
  <c r="P920" i="1"/>
  <c r="O920" i="1"/>
  <c r="N920" i="1"/>
  <c r="M920" i="1"/>
  <c r="L920" i="1"/>
  <c r="K920" i="1"/>
  <c r="N919" i="1"/>
  <c r="M919" i="1"/>
  <c r="L919" i="1"/>
  <c r="K919" i="1"/>
  <c r="AH918" i="1"/>
  <c r="AH996" i="1" s="1"/>
  <c r="AG918" i="1"/>
  <c r="AG996" i="1" s="1"/>
  <c r="AF918" i="1"/>
  <c r="AF996" i="1" s="1"/>
  <c r="AE918" i="1"/>
  <c r="AE996" i="1" s="1"/>
  <c r="AD918" i="1"/>
  <c r="AD996" i="1" s="1"/>
  <c r="AC918" i="1"/>
  <c r="AC996" i="1" s="1"/>
  <c r="AB918" i="1"/>
  <c r="AB996" i="1" s="1"/>
  <c r="AA918" i="1"/>
  <c r="AA996" i="1" s="1"/>
  <c r="Z918" i="1"/>
  <c r="Z996" i="1" s="1"/>
  <c r="Y918" i="1"/>
  <c r="Y996" i="1" s="1"/>
  <c r="X918" i="1"/>
  <c r="X996" i="1" s="1"/>
  <c r="W918" i="1"/>
  <c r="W996" i="1" s="1"/>
  <c r="V918" i="1"/>
  <c r="V996" i="1" s="1"/>
  <c r="U918" i="1"/>
  <c r="U996" i="1" s="1"/>
  <c r="T918" i="1"/>
  <c r="T996" i="1" s="1"/>
  <c r="S918" i="1"/>
  <c r="S996" i="1" s="1"/>
  <c r="R918" i="1"/>
  <c r="R996" i="1" s="1"/>
  <c r="Q918" i="1"/>
  <c r="Q996" i="1" s="1"/>
  <c r="P918" i="1"/>
  <c r="P996" i="1" s="1"/>
  <c r="O918" i="1"/>
  <c r="O996" i="1" s="1"/>
  <c r="N918" i="1"/>
  <c r="N996" i="1" s="1"/>
  <c r="M918" i="1"/>
  <c r="M996" i="1" s="1"/>
  <c r="L918" i="1"/>
  <c r="L996" i="1" s="1"/>
  <c r="K918" i="1"/>
  <c r="K996" i="1" s="1"/>
  <c r="N917" i="1"/>
  <c r="N922" i="1" s="1"/>
  <c r="M917" i="1"/>
  <c r="L917" i="1"/>
  <c r="L922" i="1" s="1"/>
  <c r="L932" i="1" s="1"/>
  <c r="L951" i="1" s="1"/>
  <c r="K917" i="1"/>
  <c r="K922" i="1" s="1"/>
  <c r="K932" i="1" s="1"/>
  <c r="AH914" i="1"/>
  <c r="AG914" i="1"/>
  <c r="AF914" i="1"/>
  <c r="AE914" i="1"/>
  <c r="AD914" i="1"/>
  <c r="AC914" i="1"/>
  <c r="AB914" i="1"/>
  <c r="AA914" i="1"/>
  <c r="Z914" i="1"/>
  <c r="Y914" i="1"/>
  <c r="X914" i="1"/>
  <c r="W914" i="1"/>
  <c r="V914" i="1"/>
  <c r="U914" i="1"/>
  <c r="T914" i="1"/>
  <c r="S914" i="1"/>
  <c r="R914" i="1"/>
  <c r="Q914" i="1"/>
  <c r="P914" i="1"/>
  <c r="O914" i="1"/>
  <c r="N914" i="1"/>
  <c r="M914" i="1"/>
  <c r="L914" i="1"/>
  <c r="C908" i="1"/>
  <c r="O903" i="1"/>
  <c r="N903" i="1"/>
  <c r="M903" i="1"/>
  <c r="L903" i="1"/>
  <c r="O896" i="1"/>
  <c r="N896" i="1"/>
  <c r="M896" i="1"/>
  <c r="L896" i="1"/>
  <c r="K896" i="1"/>
  <c r="AH895" i="1"/>
  <c r="AG895" i="1"/>
  <c r="AF895" i="1"/>
  <c r="AE895" i="1"/>
  <c r="AD895" i="1"/>
  <c r="AC895" i="1"/>
  <c r="AB895" i="1"/>
  <c r="AA895" i="1"/>
  <c r="Z895" i="1"/>
  <c r="Y895" i="1"/>
  <c r="X895" i="1"/>
  <c r="W895" i="1"/>
  <c r="V895" i="1"/>
  <c r="U895" i="1"/>
  <c r="T895" i="1"/>
  <c r="S895" i="1"/>
  <c r="R895" i="1"/>
  <c r="Q895" i="1"/>
  <c r="P895" i="1"/>
  <c r="O895" i="1"/>
  <c r="N895" i="1"/>
  <c r="M895" i="1"/>
  <c r="L895" i="1"/>
  <c r="K895" i="1"/>
  <c r="AH894" i="1"/>
  <c r="AG894" i="1"/>
  <c r="AF894" i="1"/>
  <c r="AE894" i="1"/>
  <c r="AD894" i="1"/>
  <c r="AC894" i="1"/>
  <c r="AB894" i="1"/>
  <c r="AA894" i="1"/>
  <c r="Z894" i="1"/>
  <c r="Y894" i="1"/>
  <c r="X894" i="1"/>
  <c r="W894" i="1"/>
  <c r="V894" i="1"/>
  <c r="U894" i="1"/>
  <c r="T894" i="1"/>
  <c r="S894" i="1"/>
  <c r="R894" i="1"/>
  <c r="Q894" i="1"/>
  <c r="P894" i="1"/>
  <c r="O894" i="1"/>
  <c r="N894" i="1"/>
  <c r="M894" i="1"/>
  <c r="L894" i="1"/>
  <c r="K894" i="1"/>
  <c r="N893" i="1"/>
  <c r="M893" i="1"/>
  <c r="L893" i="1"/>
  <c r="K893" i="1"/>
  <c r="AH892" i="1"/>
  <c r="AG892" i="1"/>
  <c r="AF892" i="1"/>
  <c r="AE892" i="1"/>
  <c r="AD892" i="1"/>
  <c r="AC892" i="1"/>
  <c r="AB892" i="1"/>
  <c r="AA892" i="1"/>
  <c r="Z892" i="1"/>
  <c r="Y892" i="1"/>
  <c r="X892" i="1"/>
  <c r="W892" i="1"/>
  <c r="V892" i="1"/>
  <c r="U892" i="1"/>
  <c r="T892" i="1"/>
  <c r="S892" i="1"/>
  <c r="R892" i="1"/>
  <c r="Q892" i="1"/>
  <c r="P892" i="1"/>
  <c r="O892" i="1"/>
  <c r="N892" i="1"/>
  <c r="M892" i="1"/>
  <c r="L892" i="1"/>
  <c r="K892" i="1"/>
  <c r="N891" i="1"/>
  <c r="M891" i="1"/>
  <c r="L891" i="1"/>
  <c r="K891" i="1"/>
  <c r="AH890" i="1"/>
  <c r="AG890" i="1"/>
  <c r="AF890" i="1"/>
  <c r="AE890" i="1"/>
  <c r="AD890" i="1"/>
  <c r="AC890" i="1"/>
  <c r="AB890" i="1"/>
  <c r="AA890" i="1"/>
  <c r="Z890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M897" i="1" s="1"/>
  <c r="L890" i="1"/>
  <c r="L897" i="1" s="1"/>
  <c r="K890" i="1"/>
  <c r="AH886" i="1"/>
  <c r="AG886" i="1"/>
  <c r="AF886" i="1"/>
  <c r="AE886" i="1"/>
  <c r="AD886" i="1"/>
  <c r="AC886" i="1"/>
  <c r="AB886" i="1"/>
  <c r="AA886" i="1"/>
  <c r="Z886" i="1"/>
  <c r="Y886" i="1"/>
  <c r="X886" i="1"/>
  <c r="W886" i="1"/>
  <c r="V886" i="1"/>
  <c r="U886" i="1"/>
  <c r="T886" i="1"/>
  <c r="S886" i="1"/>
  <c r="R886" i="1"/>
  <c r="Q886" i="1"/>
  <c r="P886" i="1"/>
  <c r="O886" i="1"/>
  <c r="N886" i="1"/>
  <c r="M886" i="1"/>
  <c r="L886" i="1"/>
  <c r="K886" i="1"/>
  <c r="AH885" i="1"/>
  <c r="AG885" i="1"/>
  <c r="AF885" i="1"/>
  <c r="AE885" i="1"/>
  <c r="AD885" i="1"/>
  <c r="AC885" i="1"/>
  <c r="AB885" i="1"/>
  <c r="AA885" i="1"/>
  <c r="Z885" i="1"/>
  <c r="Y885" i="1"/>
  <c r="X885" i="1"/>
  <c r="W885" i="1"/>
  <c r="V885" i="1"/>
  <c r="U885" i="1"/>
  <c r="T885" i="1"/>
  <c r="S885" i="1"/>
  <c r="R885" i="1"/>
  <c r="Q885" i="1"/>
  <c r="P885" i="1"/>
  <c r="O885" i="1"/>
  <c r="N885" i="1"/>
  <c r="M885" i="1"/>
  <c r="L885" i="1"/>
  <c r="K885" i="1"/>
  <c r="AH884" i="1"/>
  <c r="AG884" i="1"/>
  <c r="AF884" i="1"/>
  <c r="AE884" i="1"/>
  <c r="AD884" i="1"/>
  <c r="AC884" i="1"/>
  <c r="AB884" i="1"/>
  <c r="AA884" i="1"/>
  <c r="Z884" i="1"/>
  <c r="Y884" i="1"/>
  <c r="X884" i="1"/>
  <c r="W884" i="1"/>
  <c r="V884" i="1"/>
  <c r="U884" i="1"/>
  <c r="T884" i="1"/>
  <c r="S884" i="1"/>
  <c r="R884" i="1"/>
  <c r="Q884" i="1"/>
  <c r="P884" i="1"/>
  <c r="O884" i="1"/>
  <c r="N884" i="1"/>
  <c r="M884" i="1"/>
  <c r="L884" i="1"/>
  <c r="K884" i="1"/>
  <c r="AH883" i="1"/>
  <c r="AG883" i="1"/>
  <c r="AF883" i="1"/>
  <c r="AE883" i="1"/>
  <c r="AD883" i="1"/>
  <c r="N883" i="1"/>
  <c r="M883" i="1"/>
  <c r="L883" i="1"/>
  <c r="K883" i="1"/>
  <c r="AH882" i="1"/>
  <c r="AG882" i="1"/>
  <c r="AF882" i="1"/>
  <c r="AE882" i="1"/>
  <c r="AD882" i="1"/>
  <c r="N882" i="1"/>
  <c r="M882" i="1"/>
  <c r="L882" i="1"/>
  <c r="K882" i="1"/>
  <c r="AH881" i="1"/>
  <c r="AG881" i="1"/>
  <c r="AF881" i="1"/>
  <c r="AE881" i="1"/>
  <c r="AD881" i="1"/>
  <c r="N881" i="1"/>
  <c r="M881" i="1"/>
  <c r="L881" i="1"/>
  <c r="K881" i="1"/>
  <c r="AH880" i="1"/>
  <c r="AG880" i="1"/>
  <c r="AF880" i="1"/>
  <c r="AE880" i="1"/>
  <c r="AD880" i="1"/>
  <c r="AC880" i="1"/>
  <c r="AB880" i="1"/>
  <c r="AA880" i="1"/>
  <c r="Z880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L880" i="1"/>
  <c r="K880" i="1"/>
  <c r="AH879" i="1"/>
  <c r="AG879" i="1"/>
  <c r="AF879" i="1"/>
  <c r="AE879" i="1"/>
  <c r="AD879" i="1"/>
  <c r="AC879" i="1"/>
  <c r="AB879" i="1"/>
  <c r="AA879" i="1"/>
  <c r="Z879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M879" i="1"/>
  <c r="L879" i="1"/>
  <c r="K879" i="1"/>
  <c r="AH878" i="1"/>
  <c r="AG878" i="1"/>
  <c r="AF878" i="1"/>
  <c r="AE878" i="1"/>
  <c r="AD878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L878" i="1"/>
  <c r="K878" i="1"/>
  <c r="AH877" i="1"/>
  <c r="AH887" i="1" s="1"/>
  <c r="AG877" i="1"/>
  <c r="AF877" i="1"/>
  <c r="AE877" i="1"/>
  <c r="AD877" i="1"/>
  <c r="AC877" i="1"/>
  <c r="AB877" i="1"/>
  <c r="AA877" i="1"/>
  <c r="Z877" i="1"/>
  <c r="Y877" i="1"/>
  <c r="X877" i="1"/>
  <c r="W877" i="1"/>
  <c r="V877" i="1"/>
  <c r="U877" i="1"/>
  <c r="T877" i="1"/>
  <c r="S877" i="1"/>
  <c r="R877" i="1"/>
  <c r="Q877" i="1"/>
  <c r="P877" i="1"/>
  <c r="O877" i="1"/>
  <c r="N877" i="1"/>
  <c r="N887" i="1" s="1"/>
  <c r="M877" i="1"/>
  <c r="M887" i="1" s="1"/>
  <c r="L877" i="1"/>
  <c r="K877" i="1"/>
  <c r="AH874" i="1"/>
  <c r="AG874" i="1"/>
  <c r="AF874" i="1"/>
  <c r="AE874" i="1"/>
  <c r="AD874" i="1"/>
  <c r="AC874" i="1"/>
  <c r="AB874" i="1"/>
  <c r="AA874" i="1"/>
  <c r="Z874" i="1"/>
  <c r="Y874" i="1"/>
  <c r="X874" i="1"/>
  <c r="W874" i="1"/>
  <c r="V874" i="1"/>
  <c r="U874" i="1"/>
  <c r="T874" i="1"/>
  <c r="S874" i="1"/>
  <c r="R874" i="1"/>
  <c r="Q874" i="1"/>
  <c r="P874" i="1"/>
  <c r="O874" i="1"/>
  <c r="N874" i="1"/>
  <c r="M874" i="1"/>
  <c r="L874" i="1"/>
  <c r="C868" i="1"/>
  <c r="B866" i="1"/>
  <c r="N855" i="1"/>
  <c r="K855" i="1"/>
  <c r="AH850" i="1"/>
  <c r="AG850" i="1"/>
  <c r="AF850" i="1"/>
  <c r="AE850" i="1"/>
  <c r="AD850" i="1"/>
  <c r="AC850" i="1"/>
  <c r="AB850" i="1"/>
  <c r="AA850" i="1"/>
  <c r="Z850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L850" i="1"/>
  <c r="K850" i="1"/>
  <c r="AH848" i="1"/>
  <c r="AG848" i="1"/>
  <c r="AF848" i="1"/>
  <c r="AE848" i="1"/>
  <c r="AD848" i="1"/>
  <c r="AC848" i="1"/>
  <c r="AB848" i="1"/>
  <c r="AA848" i="1"/>
  <c r="Z848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L848" i="1"/>
  <c r="K848" i="1"/>
  <c r="AH847" i="1"/>
  <c r="AG847" i="1"/>
  <c r="AF847" i="1"/>
  <c r="AE847" i="1"/>
  <c r="AD847" i="1"/>
  <c r="AC847" i="1"/>
  <c r="AB847" i="1"/>
  <c r="AA847" i="1"/>
  <c r="Z847" i="1"/>
  <c r="Y847" i="1"/>
  <c r="X847" i="1"/>
  <c r="W847" i="1"/>
  <c r="V847" i="1"/>
  <c r="U847" i="1"/>
  <c r="T847" i="1"/>
  <c r="S847" i="1"/>
  <c r="R847" i="1"/>
  <c r="Q847" i="1"/>
  <c r="P847" i="1"/>
  <c r="O847" i="1"/>
  <c r="N847" i="1"/>
  <c r="M847" i="1"/>
  <c r="L847" i="1"/>
  <c r="K847" i="1"/>
  <c r="AH843" i="1"/>
  <c r="AG843" i="1"/>
  <c r="AF843" i="1"/>
  <c r="AE843" i="1"/>
  <c r="AD843" i="1"/>
  <c r="AC843" i="1"/>
  <c r="AB843" i="1"/>
  <c r="AA843" i="1"/>
  <c r="Z843" i="1"/>
  <c r="Y843" i="1"/>
  <c r="X843" i="1"/>
  <c r="W843" i="1"/>
  <c r="V843" i="1"/>
  <c r="U843" i="1"/>
  <c r="T843" i="1"/>
  <c r="S843" i="1"/>
  <c r="R843" i="1"/>
  <c r="Q843" i="1"/>
  <c r="P843" i="1"/>
  <c r="O843" i="1"/>
  <c r="N843" i="1"/>
  <c r="M843" i="1"/>
  <c r="L843" i="1"/>
  <c r="K843" i="1"/>
  <c r="AH842" i="1"/>
  <c r="AG842" i="1"/>
  <c r="AF842" i="1"/>
  <c r="AE842" i="1"/>
  <c r="AD842" i="1"/>
  <c r="AC842" i="1"/>
  <c r="AB842" i="1"/>
  <c r="AA842" i="1"/>
  <c r="Z842" i="1"/>
  <c r="Y842" i="1"/>
  <c r="X842" i="1"/>
  <c r="W842" i="1"/>
  <c r="V842" i="1"/>
  <c r="U842" i="1"/>
  <c r="T842" i="1"/>
  <c r="S842" i="1"/>
  <c r="R842" i="1"/>
  <c r="Q842" i="1"/>
  <c r="P842" i="1"/>
  <c r="O842" i="1"/>
  <c r="N842" i="1"/>
  <c r="M842" i="1"/>
  <c r="L842" i="1"/>
  <c r="K842" i="1"/>
  <c r="AH841" i="1"/>
  <c r="AH844" i="1" s="1"/>
  <c r="AG841" i="1"/>
  <c r="AG844" i="1" s="1"/>
  <c r="AF841" i="1"/>
  <c r="AF844" i="1" s="1"/>
  <c r="AE841" i="1"/>
  <c r="AE844" i="1" s="1"/>
  <c r="AD841" i="1"/>
  <c r="AD844" i="1" s="1"/>
  <c r="AC841" i="1"/>
  <c r="AC844" i="1" s="1"/>
  <c r="AB841" i="1"/>
  <c r="AB844" i="1" s="1"/>
  <c r="AA841" i="1"/>
  <c r="AA844" i="1" s="1"/>
  <c r="Z841" i="1"/>
  <c r="Z844" i="1" s="1"/>
  <c r="Y841" i="1"/>
  <c r="Y844" i="1" s="1"/>
  <c r="X841" i="1"/>
  <c r="X844" i="1" s="1"/>
  <c r="W841" i="1"/>
  <c r="W844" i="1" s="1"/>
  <c r="V841" i="1"/>
  <c r="V844" i="1" s="1"/>
  <c r="U841" i="1"/>
  <c r="U844" i="1" s="1"/>
  <c r="T841" i="1"/>
  <c r="T844" i="1" s="1"/>
  <c r="S841" i="1"/>
  <c r="S844" i="1" s="1"/>
  <c r="R841" i="1"/>
  <c r="R844" i="1" s="1"/>
  <c r="Q841" i="1"/>
  <c r="Q844" i="1" s="1"/>
  <c r="P841" i="1"/>
  <c r="P844" i="1" s="1"/>
  <c r="O841" i="1"/>
  <c r="O844" i="1" s="1"/>
  <c r="N841" i="1"/>
  <c r="N844" i="1" s="1"/>
  <c r="M841" i="1"/>
  <c r="M844" i="1" s="1"/>
  <c r="L841" i="1"/>
  <c r="L844" i="1" s="1"/>
  <c r="K841" i="1"/>
  <c r="K844" i="1" s="1"/>
  <c r="AH836" i="1"/>
  <c r="AG836" i="1"/>
  <c r="AF836" i="1"/>
  <c r="AE836" i="1"/>
  <c r="AD836" i="1"/>
  <c r="AC836" i="1"/>
  <c r="AB836" i="1"/>
  <c r="AA836" i="1"/>
  <c r="Z836" i="1"/>
  <c r="Y836" i="1"/>
  <c r="X836" i="1"/>
  <c r="W836" i="1"/>
  <c r="V836" i="1"/>
  <c r="U836" i="1"/>
  <c r="T836" i="1"/>
  <c r="S836" i="1"/>
  <c r="R836" i="1"/>
  <c r="Q836" i="1"/>
  <c r="P836" i="1"/>
  <c r="O836" i="1"/>
  <c r="N836" i="1"/>
  <c r="M836" i="1"/>
  <c r="L836" i="1"/>
  <c r="K836" i="1"/>
  <c r="AH833" i="1"/>
  <c r="AG833" i="1"/>
  <c r="AF833" i="1"/>
  <c r="AE833" i="1"/>
  <c r="AD833" i="1"/>
  <c r="AC833" i="1"/>
  <c r="AB833" i="1"/>
  <c r="AA833" i="1"/>
  <c r="Z833" i="1"/>
  <c r="Y833" i="1"/>
  <c r="X833" i="1"/>
  <c r="W833" i="1"/>
  <c r="V833" i="1"/>
  <c r="U833" i="1"/>
  <c r="T833" i="1"/>
  <c r="S833" i="1"/>
  <c r="R833" i="1"/>
  <c r="Q833" i="1"/>
  <c r="P833" i="1"/>
  <c r="O833" i="1"/>
  <c r="N833" i="1"/>
  <c r="M833" i="1"/>
  <c r="L833" i="1"/>
  <c r="C827" i="1"/>
  <c r="AH819" i="1"/>
  <c r="AG819" i="1"/>
  <c r="AF819" i="1"/>
  <c r="AE819" i="1"/>
  <c r="AD819" i="1"/>
  <c r="AC819" i="1"/>
  <c r="AB819" i="1"/>
  <c r="AA819" i="1"/>
  <c r="Z819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AH818" i="1"/>
  <c r="AG818" i="1"/>
  <c r="AF818" i="1"/>
  <c r="AE818" i="1"/>
  <c r="AD818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AH817" i="1"/>
  <c r="AG817" i="1"/>
  <c r="AF817" i="1"/>
  <c r="AE817" i="1"/>
  <c r="AD817" i="1"/>
  <c r="AC817" i="1"/>
  <c r="AB817" i="1"/>
  <c r="AA817" i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N816" i="1"/>
  <c r="M816" i="1"/>
  <c r="L816" i="1"/>
  <c r="L820" i="1" s="1"/>
  <c r="K816" i="1"/>
  <c r="AH809" i="1"/>
  <c r="AG809" i="1"/>
  <c r="AF809" i="1"/>
  <c r="AE809" i="1"/>
  <c r="AD809" i="1"/>
  <c r="AC809" i="1"/>
  <c r="AB809" i="1"/>
  <c r="AA809" i="1"/>
  <c r="Z809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L809" i="1"/>
  <c r="K809" i="1"/>
  <c r="AH808" i="1"/>
  <c r="AG808" i="1"/>
  <c r="AF808" i="1"/>
  <c r="AE808" i="1"/>
  <c r="AD808" i="1"/>
  <c r="AC808" i="1"/>
  <c r="AB808" i="1"/>
  <c r="AA808" i="1"/>
  <c r="Z808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L808" i="1"/>
  <c r="K808" i="1"/>
  <c r="AH807" i="1"/>
  <c r="AG807" i="1"/>
  <c r="AF807" i="1"/>
  <c r="AE807" i="1"/>
  <c r="AD807" i="1"/>
  <c r="AC807" i="1"/>
  <c r="AB807" i="1"/>
  <c r="AA807" i="1"/>
  <c r="Z807" i="1"/>
  <c r="Y807" i="1"/>
  <c r="X807" i="1"/>
  <c r="W807" i="1"/>
  <c r="V807" i="1"/>
  <c r="U807" i="1"/>
  <c r="T807" i="1"/>
  <c r="S807" i="1"/>
  <c r="R807" i="1"/>
  <c r="Q807" i="1"/>
  <c r="P807" i="1"/>
  <c r="O807" i="1"/>
  <c r="N807" i="1"/>
  <c r="M807" i="1"/>
  <c r="L807" i="1"/>
  <c r="K807" i="1"/>
  <c r="AH806" i="1"/>
  <c r="AG806" i="1"/>
  <c r="AF806" i="1"/>
  <c r="AE806" i="1"/>
  <c r="AD806" i="1"/>
  <c r="AC806" i="1"/>
  <c r="AB806" i="1"/>
  <c r="AA806" i="1"/>
  <c r="Z806" i="1"/>
  <c r="Y806" i="1"/>
  <c r="X806" i="1"/>
  <c r="W806" i="1"/>
  <c r="V806" i="1"/>
  <c r="U806" i="1"/>
  <c r="T806" i="1"/>
  <c r="S806" i="1"/>
  <c r="R806" i="1"/>
  <c r="Q806" i="1"/>
  <c r="P806" i="1"/>
  <c r="O806" i="1"/>
  <c r="N806" i="1"/>
  <c r="M806" i="1"/>
  <c r="L806" i="1"/>
  <c r="K806" i="1"/>
  <c r="AH805" i="1"/>
  <c r="AH810" i="1" s="1"/>
  <c r="AG805" i="1"/>
  <c r="AG810" i="1" s="1"/>
  <c r="AF805" i="1"/>
  <c r="AF810" i="1" s="1"/>
  <c r="AE805" i="1"/>
  <c r="AE810" i="1" s="1"/>
  <c r="AD805" i="1"/>
  <c r="AD810" i="1" s="1"/>
  <c r="AC805" i="1"/>
  <c r="AC810" i="1" s="1"/>
  <c r="AB805" i="1"/>
  <c r="AB810" i="1" s="1"/>
  <c r="AA805" i="1"/>
  <c r="AA810" i="1" s="1"/>
  <c r="Z805" i="1"/>
  <c r="Y805" i="1"/>
  <c r="Y810" i="1" s="1"/>
  <c r="X805" i="1"/>
  <c r="X810" i="1" s="1"/>
  <c r="W805" i="1"/>
  <c r="W810" i="1" s="1"/>
  <c r="V805" i="1"/>
  <c r="V810" i="1" s="1"/>
  <c r="U805" i="1"/>
  <c r="U810" i="1" s="1"/>
  <c r="T805" i="1"/>
  <c r="T810" i="1" s="1"/>
  <c r="S805" i="1"/>
  <c r="S810" i="1" s="1"/>
  <c r="R805" i="1"/>
  <c r="R810" i="1" s="1"/>
  <c r="Q805" i="1"/>
  <c r="Q810" i="1" s="1"/>
  <c r="P805" i="1"/>
  <c r="P810" i="1" s="1"/>
  <c r="O805" i="1"/>
  <c r="O810" i="1" s="1"/>
  <c r="N805" i="1"/>
  <c r="N810" i="1" s="1"/>
  <c r="M805" i="1"/>
  <c r="M810" i="1" s="1"/>
  <c r="L805" i="1"/>
  <c r="L810" i="1" s="1"/>
  <c r="K805" i="1"/>
  <c r="K810" i="1" s="1"/>
  <c r="AH802" i="1"/>
  <c r="AH811" i="1" s="1"/>
  <c r="AH801" i="1"/>
  <c r="AG801" i="1"/>
  <c r="AF801" i="1"/>
  <c r="AE801" i="1"/>
  <c r="AD801" i="1"/>
  <c r="AC801" i="1"/>
  <c r="AB801" i="1"/>
  <c r="AA801" i="1"/>
  <c r="Z801" i="1"/>
  <c r="Y801" i="1"/>
  <c r="X801" i="1"/>
  <c r="W801" i="1"/>
  <c r="V801" i="1"/>
  <c r="U801" i="1"/>
  <c r="T801" i="1"/>
  <c r="S801" i="1"/>
  <c r="R801" i="1"/>
  <c r="Q801" i="1"/>
  <c r="P801" i="1"/>
  <c r="O801" i="1"/>
  <c r="N801" i="1"/>
  <c r="M801" i="1"/>
  <c r="L801" i="1"/>
  <c r="K801" i="1"/>
  <c r="AH800" i="1"/>
  <c r="AG800" i="1"/>
  <c r="AF800" i="1"/>
  <c r="AE800" i="1"/>
  <c r="AD800" i="1"/>
  <c r="AC800" i="1"/>
  <c r="AB800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AH799" i="1"/>
  <c r="AG799" i="1"/>
  <c r="AF799" i="1"/>
  <c r="AE799" i="1"/>
  <c r="AD799" i="1"/>
  <c r="AC799" i="1"/>
  <c r="AB799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AH798" i="1"/>
  <c r="AG798" i="1"/>
  <c r="AF798" i="1"/>
  <c r="AE798" i="1"/>
  <c r="AD798" i="1"/>
  <c r="AC798" i="1"/>
  <c r="AB798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L798" i="1"/>
  <c r="K798" i="1"/>
  <c r="AH797" i="1"/>
  <c r="AG797" i="1"/>
  <c r="AG802" i="1" s="1"/>
  <c r="AG811" i="1" s="1"/>
  <c r="AF797" i="1"/>
  <c r="AF802" i="1" s="1"/>
  <c r="AF811" i="1" s="1"/>
  <c r="AE797" i="1"/>
  <c r="AE802" i="1" s="1"/>
  <c r="AE811" i="1" s="1"/>
  <c r="AD797" i="1"/>
  <c r="AD802" i="1" s="1"/>
  <c r="AD811" i="1" s="1"/>
  <c r="AC797" i="1"/>
  <c r="AC802" i="1" s="1"/>
  <c r="AB797" i="1"/>
  <c r="AB802" i="1" s="1"/>
  <c r="AB811" i="1" s="1"/>
  <c r="AA797" i="1"/>
  <c r="AA802" i="1" s="1"/>
  <c r="Z797" i="1"/>
  <c r="Z802" i="1" s="1"/>
  <c r="Y797" i="1"/>
  <c r="Y802" i="1" s="1"/>
  <c r="Y811" i="1" s="1"/>
  <c r="X797" i="1"/>
  <c r="X802" i="1" s="1"/>
  <c r="W797" i="1"/>
  <c r="W802" i="1" s="1"/>
  <c r="W811" i="1" s="1"/>
  <c r="V797" i="1"/>
  <c r="V802" i="1" s="1"/>
  <c r="V811" i="1" s="1"/>
  <c r="U797" i="1"/>
  <c r="U802" i="1" s="1"/>
  <c r="T797" i="1"/>
  <c r="T802" i="1" s="1"/>
  <c r="T811" i="1" s="1"/>
  <c r="S797" i="1"/>
  <c r="S802" i="1" s="1"/>
  <c r="R797" i="1"/>
  <c r="R802" i="1" s="1"/>
  <c r="R811" i="1" s="1"/>
  <c r="Q797" i="1"/>
  <c r="Q802" i="1" s="1"/>
  <c r="Q811" i="1" s="1"/>
  <c r="P797" i="1"/>
  <c r="P802" i="1" s="1"/>
  <c r="O797" i="1"/>
  <c r="O802" i="1" s="1"/>
  <c r="O811" i="1" s="1"/>
  <c r="N797" i="1"/>
  <c r="N802" i="1" s="1"/>
  <c r="N811" i="1" s="1"/>
  <c r="M797" i="1"/>
  <c r="M802" i="1" s="1"/>
  <c r="L797" i="1"/>
  <c r="L802" i="1" s="1"/>
  <c r="L811" i="1" s="1"/>
  <c r="K797" i="1"/>
  <c r="K802" i="1" s="1"/>
  <c r="AH792" i="1"/>
  <c r="AG792" i="1"/>
  <c r="AF792" i="1"/>
  <c r="AE792" i="1"/>
  <c r="AD792" i="1"/>
  <c r="AC792" i="1"/>
  <c r="AB792" i="1"/>
  <c r="AA792" i="1"/>
  <c r="Z792" i="1"/>
  <c r="Y792" i="1"/>
  <c r="X792" i="1"/>
  <c r="W792" i="1"/>
  <c r="V792" i="1"/>
  <c r="U792" i="1"/>
  <c r="T792" i="1"/>
  <c r="S792" i="1"/>
  <c r="R792" i="1"/>
  <c r="Q792" i="1"/>
  <c r="P792" i="1"/>
  <c r="O792" i="1"/>
  <c r="N792" i="1"/>
  <c r="M792" i="1"/>
  <c r="L792" i="1"/>
  <c r="K792" i="1"/>
  <c r="AH791" i="1"/>
  <c r="AG791" i="1"/>
  <c r="AF791" i="1"/>
  <c r="AE791" i="1"/>
  <c r="AD791" i="1"/>
  <c r="AC791" i="1"/>
  <c r="AB791" i="1"/>
  <c r="AA791" i="1"/>
  <c r="Z791" i="1"/>
  <c r="Y791" i="1"/>
  <c r="X791" i="1"/>
  <c r="W791" i="1"/>
  <c r="V791" i="1"/>
  <c r="U791" i="1"/>
  <c r="T791" i="1"/>
  <c r="S791" i="1"/>
  <c r="R791" i="1"/>
  <c r="Q791" i="1"/>
  <c r="P791" i="1"/>
  <c r="O791" i="1"/>
  <c r="N791" i="1"/>
  <c r="M791" i="1"/>
  <c r="L791" i="1"/>
  <c r="K791" i="1"/>
  <c r="AH790" i="1"/>
  <c r="AG790" i="1"/>
  <c r="AF790" i="1"/>
  <c r="AE790" i="1"/>
  <c r="AD790" i="1"/>
  <c r="AC790" i="1"/>
  <c r="AB790" i="1"/>
  <c r="AA790" i="1"/>
  <c r="Z790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L790" i="1"/>
  <c r="K790" i="1"/>
  <c r="AH789" i="1"/>
  <c r="AG789" i="1"/>
  <c r="AF789" i="1"/>
  <c r="AE789" i="1"/>
  <c r="AD789" i="1"/>
  <c r="AC789" i="1"/>
  <c r="AB789" i="1"/>
  <c r="AA789" i="1"/>
  <c r="Z789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M789" i="1"/>
  <c r="L789" i="1"/>
  <c r="K789" i="1"/>
  <c r="AH788" i="1"/>
  <c r="AG788" i="1"/>
  <c r="AF788" i="1"/>
  <c r="AE788" i="1"/>
  <c r="AD788" i="1"/>
  <c r="AC788" i="1"/>
  <c r="AB788" i="1"/>
  <c r="AA788" i="1"/>
  <c r="Z788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L788" i="1"/>
  <c r="K788" i="1"/>
  <c r="N787" i="1"/>
  <c r="M787" i="1"/>
  <c r="M793" i="1" s="1"/>
  <c r="L787" i="1"/>
  <c r="K787" i="1"/>
  <c r="K793" i="1" s="1"/>
  <c r="N784" i="1"/>
  <c r="AH783" i="1"/>
  <c r="AG783" i="1"/>
  <c r="AF783" i="1"/>
  <c r="AE783" i="1"/>
  <c r="AD783" i="1"/>
  <c r="AC783" i="1"/>
  <c r="AB783" i="1"/>
  <c r="AA783" i="1"/>
  <c r="Z783" i="1"/>
  <c r="Y783" i="1"/>
  <c r="X783" i="1"/>
  <c r="W783" i="1"/>
  <c r="V783" i="1"/>
  <c r="U783" i="1"/>
  <c r="T783" i="1"/>
  <c r="S783" i="1"/>
  <c r="R783" i="1"/>
  <c r="Q783" i="1"/>
  <c r="P783" i="1"/>
  <c r="O783" i="1"/>
  <c r="N783" i="1"/>
  <c r="M783" i="1"/>
  <c r="L783" i="1"/>
  <c r="K783" i="1"/>
  <c r="AH782" i="1"/>
  <c r="AG782" i="1"/>
  <c r="AF782" i="1"/>
  <c r="AE782" i="1"/>
  <c r="AD782" i="1"/>
  <c r="AC782" i="1"/>
  <c r="AB782" i="1"/>
  <c r="AA782" i="1"/>
  <c r="Z782" i="1"/>
  <c r="Y782" i="1"/>
  <c r="X782" i="1"/>
  <c r="W782" i="1"/>
  <c r="V782" i="1"/>
  <c r="U782" i="1"/>
  <c r="T782" i="1"/>
  <c r="S782" i="1"/>
  <c r="R782" i="1"/>
  <c r="Q782" i="1"/>
  <c r="P782" i="1"/>
  <c r="O782" i="1"/>
  <c r="N782" i="1"/>
  <c r="M782" i="1"/>
  <c r="L782" i="1"/>
  <c r="K782" i="1"/>
  <c r="AH781" i="1"/>
  <c r="AG781" i="1"/>
  <c r="AF781" i="1"/>
  <c r="AE781" i="1"/>
  <c r="AD781" i="1"/>
  <c r="AC781" i="1"/>
  <c r="AB781" i="1"/>
  <c r="AA781" i="1"/>
  <c r="Z781" i="1"/>
  <c r="Y781" i="1"/>
  <c r="X781" i="1"/>
  <c r="W781" i="1"/>
  <c r="V781" i="1"/>
  <c r="U781" i="1"/>
  <c r="T781" i="1"/>
  <c r="S781" i="1"/>
  <c r="R781" i="1"/>
  <c r="Q781" i="1"/>
  <c r="P781" i="1"/>
  <c r="O781" i="1"/>
  <c r="N781" i="1"/>
  <c r="M781" i="1"/>
  <c r="L781" i="1"/>
  <c r="K781" i="1"/>
  <c r="AH780" i="1"/>
  <c r="AH858" i="1" s="1"/>
  <c r="AG780" i="1"/>
  <c r="AF780" i="1"/>
  <c r="AF858" i="1" s="1"/>
  <c r="AE780" i="1"/>
  <c r="AE858" i="1" s="1"/>
  <c r="AD780" i="1"/>
  <c r="AC780" i="1"/>
  <c r="AC858" i="1" s="1"/>
  <c r="AB780" i="1"/>
  <c r="AA780" i="1"/>
  <c r="AA858" i="1" s="1"/>
  <c r="Z780" i="1"/>
  <c r="Z858" i="1" s="1"/>
  <c r="Y780" i="1"/>
  <c r="X780" i="1"/>
  <c r="X858" i="1" s="1"/>
  <c r="W780" i="1"/>
  <c r="W858" i="1" s="1"/>
  <c r="V780" i="1"/>
  <c r="U780" i="1"/>
  <c r="U858" i="1" s="1"/>
  <c r="T780" i="1"/>
  <c r="S780" i="1"/>
  <c r="S858" i="1" s="1"/>
  <c r="R780" i="1"/>
  <c r="R858" i="1" s="1"/>
  <c r="Q780" i="1"/>
  <c r="P780" i="1"/>
  <c r="P858" i="1" s="1"/>
  <c r="O780" i="1"/>
  <c r="O858" i="1" s="1"/>
  <c r="N780" i="1"/>
  <c r="M780" i="1"/>
  <c r="M858" i="1" s="1"/>
  <c r="L780" i="1"/>
  <c r="K780" i="1"/>
  <c r="K858" i="1" s="1"/>
  <c r="N779" i="1"/>
  <c r="M779" i="1"/>
  <c r="M784" i="1" s="1"/>
  <c r="L779" i="1"/>
  <c r="K779" i="1"/>
  <c r="AH776" i="1"/>
  <c r="AG776" i="1"/>
  <c r="AF776" i="1"/>
  <c r="AE776" i="1"/>
  <c r="AD776" i="1"/>
  <c r="AC776" i="1"/>
  <c r="AB776" i="1"/>
  <c r="AA776" i="1"/>
  <c r="Z776" i="1"/>
  <c r="Y776" i="1"/>
  <c r="X776" i="1"/>
  <c r="W776" i="1"/>
  <c r="V776" i="1"/>
  <c r="U776" i="1"/>
  <c r="T776" i="1"/>
  <c r="S776" i="1"/>
  <c r="R776" i="1"/>
  <c r="Q776" i="1"/>
  <c r="P776" i="1"/>
  <c r="O776" i="1"/>
  <c r="N776" i="1"/>
  <c r="M776" i="1"/>
  <c r="L776" i="1"/>
  <c r="C770" i="1"/>
  <c r="AH765" i="1"/>
  <c r="AG765" i="1"/>
  <c r="AF765" i="1"/>
  <c r="AE765" i="1"/>
  <c r="AD765" i="1"/>
  <c r="AC765" i="1"/>
  <c r="AB765" i="1"/>
  <c r="AA765" i="1"/>
  <c r="Z765" i="1"/>
  <c r="Y765" i="1"/>
  <c r="X765" i="1"/>
  <c r="W765" i="1"/>
  <c r="V765" i="1"/>
  <c r="U765" i="1"/>
  <c r="T765" i="1"/>
  <c r="S765" i="1"/>
  <c r="R765" i="1"/>
  <c r="Q765" i="1"/>
  <c r="P765" i="1"/>
  <c r="O765" i="1"/>
  <c r="N765" i="1"/>
  <c r="M765" i="1"/>
  <c r="L765" i="1"/>
  <c r="AH758" i="1"/>
  <c r="AG758" i="1"/>
  <c r="AF758" i="1"/>
  <c r="AE758" i="1"/>
  <c r="AD758" i="1"/>
  <c r="AC758" i="1"/>
  <c r="AB758" i="1"/>
  <c r="AA758" i="1"/>
  <c r="Z758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L758" i="1"/>
  <c r="K758" i="1"/>
  <c r="AH757" i="1"/>
  <c r="AG757" i="1"/>
  <c r="AF757" i="1"/>
  <c r="AE757" i="1"/>
  <c r="AD757" i="1"/>
  <c r="AC757" i="1"/>
  <c r="AB757" i="1"/>
  <c r="AA757" i="1"/>
  <c r="Z757" i="1"/>
  <c r="Y757" i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AH756" i="1"/>
  <c r="AG756" i="1"/>
  <c r="AF756" i="1"/>
  <c r="AE756" i="1"/>
  <c r="AD756" i="1"/>
  <c r="AC756" i="1"/>
  <c r="AB756" i="1"/>
  <c r="AA756" i="1"/>
  <c r="Z756" i="1"/>
  <c r="Y756" i="1"/>
  <c r="X756" i="1"/>
  <c r="W756" i="1"/>
  <c r="V756" i="1"/>
  <c r="U756" i="1"/>
  <c r="T756" i="1"/>
  <c r="S756" i="1"/>
  <c r="R756" i="1"/>
  <c r="Q756" i="1"/>
  <c r="P756" i="1"/>
  <c r="O756" i="1"/>
  <c r="N756" i="1"/>
  <c r="M756" i="1"/>
  <c r="L756" i="1"/>
  <c r="K756" i="1"/>
  <c r="N755" i="1"/>
  <c r="M755" i="1"/>
  <c r="L755" i="1"/>
  <c r="K755" i="1"/>
  <c r="AH754" i="1"/>
  <c r="AG754" i="1"/>
  <c r="AF754" i="1"/>
  <c r="AE754" i="1"/>
  <c r="AD754" i="1"/>
  <c r="AC754" i="1"/>
  <c r="AB754" i="1"/>
  <c r="AA754" i="1"/>
  <c r="Z754" i="1"/>
  <c r="Y754" i="1"/>
  <c r="X754" i="1"/>
  <c r="W754" i="1"/>
  <c r="V754" i="1"/>
  <c r="U754" i="1"/>
  <c r="T754" i="1"/>
  <c r="S754" i="1"/>
  <c r="R754" i="1"/>
  <c r="Q754" i="1"/>
  <c r="P754" i="1"/>
  <c r="O754" i="1"/>
  <c r="N754" i="1"/>
  <c r="M754" i="1"/>
  <c r="L754" i="1"/>
  <c r="K754" i="1"/>
  <c r="N753" i="1"/>
  <c r="M753" i="1"/>
  <c r="L753" i="1"/>
  <c r="K753" i="1"/>
  <c r="AH752" i="1"/>
  <c r="AG752" i="1"/>
  <c r="AF752" i="1"/>
  <c r="AE752" i="1"/>
  <c r="AD752" i="1"/>
  <c r="AC752" i="1"/>
  <c r="AB752" i="1"/>
  <c r="AA752" i="1"/>
  <c r="Z752" i="1"/>
  <c r="Y752" i="1"/>
  <c r="X752" i="1"/>
  <c r="W752" i="1"/>
  <c r="V752" i="1"/>
  <c r="U752" i="1"/>
  <c r="T752" i="1"/>
  <c r="S752" i="1"/>
  <c r="R752" i="1"/>
  <c r="Q752" i="1"/>
  <c r="P752" i="1"/>
  <c r="O752" i="1"/>
  <c r="N752" i="1"/>
  <c r="N759" i="1" s="1"/>
  <c r="M752" i="1"/>
  <c r="L752" i="1"/>
  <c r="L759" i="1" s="1"/>
  <c r="K752" i="1"/>
  <c r="K759" i="1" s="1"/>
  <c r="AH748" i="1"/>
  <c r="AG748" i="1"/>
  <c r="AF748" i="1"/>
  <c r="AE748" i="1"/>
  <c r="AD748" i="1"/>
  <c r="AC748" i="1"/>
  <c r="AB748" i="1"/>
  <c r="AA748" i="1"/>
  <c r="Z748" i="1"/>
  <c r="Y748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L748" i="1"/>
  <c r="K748" i="1"/>
  <c r="AH747" i="1"/>
  <c r="AG747" i="1"/>
  <c r="AF747" i="1"/>
  <c r="AE747" i="1"/>
  <c r="AD747" i="1"/>
  <c r="AC747" i="1"/>
  <c r="AB747" i="1"/>
  <c r="AA747" i="1"/>
  <c r="Z747" i="1"/>
  <c r="Y747" i="1"/>
  <c r="X747" i="1"/>
  <c r="W747" i="1"/>
  <c r="V747" i="1"/>
  <c r="U747" i="1"/>
  <c r="T747" i="1"/>
  <c r="S747" i="1"/>
  <c r="R747" i="1"/>
  <c r="Q747" i="1"/>
  <c r="P747" i="1"/>
  <c r="O747" i="1"/>
  <c r="N747" i="1"/>
  <c r="M747" i="1"/>
  <c r="L747" i="1"/>
  <c r="K747" i="1"/>
  <c r="AH746" i="1"/>
  <c r="AG746" i="1"/>
  <c r="AF746" i="1"/>
  <c r="AE746" i="1"/>
  <c r="AD746" i="1"/>
  <c r="AC746" i="1"/>
  <c r="AB746" i="1"/>
  <c r="AA746" i="1"/>
  <c r="Z746" i="1"/>
  <c r="Y746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AH745" i="1"/>
  <c r="AG745" i="1"/>
  <c r="AF745" i="1"/>
  <c r="AE745" i="1"/>
  <c r="AD745" i="1"/>
  <c r="AC745" i="1"/>
  <c r="AB745" i="1"/>
  <c r="AA745" i="1"/>
  <c r="Z745" i="1"/>
  <c r="Y745" i="1"/>
  <c r="X745" i="1"/>
  <c r="W745" i="1"/>
  <c r="V745" i="1"/>
  <c r="U745" i="1"/>
  <c r="T745" i="1"/>
  <c r="S745" i="1"/>
  <c r="R745" i="1"/>
  <c r="Q745" i="1"/>
  <c r="P745" i="1"/>
  <c r="O745" i="1"/>
  <c r="N745" i="1"/>
  <c r="M745" i="1"/>
  <c r="L745" i="1"/>
  <c r="K745" i="1"/>
  <c r="AH744" i="1"/>
  <c r="AG744" i="1"/>
  <c r="AF744" i="1"/>
  <c r="AE744" i="1"/>
  <c r="AD744" i="1"/>
  <c r="AC744" i="1"/>
  <c r="AB744" i="1"/>
  <c r="AA744" i="1"/>
  <c r="Z744" i="1"/>
  <c r="Y744" i="1"/>
  <c r="X744" i="1"/>
  <c r="W744" i="1"/>
  <c r="V744" i="1"/>
  <c r="U744" i="1"/>
  <c r="T744" i="1"/>
  <c r="S744" i="1"/>
  <c r="R744" i="1"/>
  <c r="Q744" i="1"/>
  <c r="P744" i="1"/>
  <c r="O744" i="1"/>
  <c r="N744" i="1"/>
  <c r="M744" i="1"/>
  <c r="L744" i="1"/>
  <c r="K744" i="1"/>
  <c r="AH743" i="1"/>
  <c r="AG743" i="1"/>
  <c r="AF743" i="1"/>
  <c r="AE743" i="1"/>
  <c r="AD743" i="1"/>
  <c r="AC743" i="1"/>
  <c r="AB743" i="1"/>
  <c r="AA743" i="1"/>
  <c r="Z743" i="1"/>
  <c r="Y743" i="1"/>
  <c r="X743" i="1"/>
  <c r="W743" i="1"/>
  <c r="V743" i="1"/>
  <c r="U743" i="1"/>
  <c r="T743" i="1"/>
  <c r="S743" i="1"/>
  <c r="R743" i="1"/>
  <c r="Q743" i="1"/>
  <c r="P743" i="1"/>
  <c r="O743" i="1"/>
  <c r="N743" i="1"/>
  <c r="M743" i="1"/>
  <c r="L743" i="1"/>
  <c r="K743" i="1"/>
  <c r="AH742" i="1"/>
  <c r="AG742" i="1"/>
  <c r="AF742" i="1"/>
  <c r="AE742" i="1"/>
  <c r="AD742" i="1"/>
  <c r="AC742" i="1"/>
  <c r="AB742" i="1"/>
  <c r="AA742" i="1"/>
  <c r="Z742" i="1"/>
  <c r="Y742" i="1"/>
  <c r="X742" i="1"/>
  <c r="W742" i="1"/>
  <c r="V742" i="1"/>
  <c r="U742" i="1"/>
  <c r="T742" i="1"/>
  <c r="S742" i="1"/>
  <c r="R742" i="1"/>
  <c r="Q742" i="1"/>
  <c r="P742" i="1"/>
  <c r="O742" i="1"/>
  <c r="N742" i="1"/>
  <c r="M742" i="1"/>
  <c r="L742" i="1"/>
  <c r="K742" i="1"/>
  <c r="AH741" i="1"/>
  <c r="AG741" i="1"/>
  <c r="AF741" i="1"/>
  <c r="AE741" i="1"/>
  <c r="AD741" i="1"/>
  <c r="AC741" i="1"/>
  <c r="AB741" i="1"/>
  <c r="AA741" i="1"/>
  <c r="Z741" i="1"/>
  <c r="Y741" i="1"/>
  <c r="X741" i="1"/>
  <c r="W741" i="1"/>
  <c r="V741" i="1"/>
  <c r="U741" i="1"/>
  <c r="T741" i="1"/>
  <c r="S741" i="1"/>
  <c r="R741" i="1"/>
  <c r="Q741" i="1"/>
  <c r="P741" i="1"/>
  <c r="O741" i="1"/>
  <c r="N741" i="1"/>
  <c r="M741" i="1"/>
  <c r="L741" i="1"/>
  <c r="K741" i="1"/>
  <c r="AH740" i="1"/>
  <c r="AG740" i="1"/>
  <c r="AF740" i="1"/>
  <c r="AE740" i="1"/>
  <c r="AD740" i="1"/>
  <c r="AC740" i="1"/>
  <c r="AB740" i="1"/>
  <c r="AA740" i="1"/>
  <c r="Z740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M740" i="1"/>
  <c r="L740" i="1"/>
  <c r="K740" i="1"/>
  <c r="AH739" i="1"/>
  <c r="AH749" i="1" s="1"/>
  <c r="AG739" i="1"/>
  <c r="AG749" i="1" s="1"/>
  <c r="AF739" i="1"/>
  <c r="AF749" i="1" s="1"/>
  <c r="AE739" i="1"/>
  <c r="AE749" i="1" s="1"/>
  <c r="AD739" i="1"/>
  <c r="AC739" i="1"/>
  <c r="AC749" i="1" s="1"/>
  <c r="AB739" i="1"/>
  <c r="AB749" i="1" s="1"/>
  <c r="AA739" i="1"/>
  <c r="AA749" i="1" s="1"/>
  <c r="Z739" i="1"/>
  <c r="Z749" i="1" s="1"/>
  <c r="Y739" i="1"/>
  <c r="Y749" i="1" s="1"/>
  <c r="X739" i="1"/>
  <c r="X749" i="1" s="1"/>
  <c r="W739" i="1"/>
  <c r="W749" i="1" s="1"/>
  <c r="V739" i="1"/>
  <c r="U739" i="1"/>
  <c r="U749" i="1" s="1"/>
  <c r="T739" i="1"/>
  <c r="T749" i="1" s="1"/>
  <c r="S739" i="1"/>
  <c r="S749" i="1" s="1"/>
  <c r="R739" i="1"/>
  <c r="R749" i="1" s="1"/>
  <c r="Q739" i="1"/>
  <c r="Q749" i="1" s="1"/>
  <c r="P739" i="1"/>
  <c r="P749" i="1" s="1"/>
  <c r="O739" i="1"/>
  <c r="O749" i="1" s="1"/>
  <c r="N739" i="1"/>
  <c r="M739" i="1"/>
  <c r="M749" i="1" s="1"/>
  <c r="L739" i="1"/>
  <c r="L749" i="1" s="1"/>
  <c r="L761" i="1" s="1"/>
  <c r="K739" i="1"/>
  <c r="K749" i="1" s="1"/>
  <c r="AH736" i="1"/>
  <c r="AG736" i="1"/>
  <c r="AF736" i="1"/>
  <c r="AE736" i="1"/>
  <c r="AD736" i="1"/>
  <c r="AC736" i="1"/>
  <c r="AB736" i="1"/>
  <c r="AA736" i="1"/>
  <c r="Z736" i="1"/>
  <c r="Y736" i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C730" i="1"/>
  <c r="B728" i="1"/>
  <c r="N717" i="1"/>
  <c r="K717" i="1"/>
  <c r="AH712" i="1"/>
  <c r="AG712" i="1"/>
  <c r="AF712" i="1"/>
  <c r="AE712" i="1"/>
  <c r="AD712" i="1"/>
  <c r="AC712" i="1"/>
  <c r="AB712" i="1"/>
  <c r="AA712" i="1"/>
  <c r="Z712" i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AH710" i="1"/>
  <c r="AG710" i="1"/>
  <c r="AF710" i="1"/>
  <c r="AE710" i="1"/>
  <c r="AD710" i="1"/>
  <c r="AC710" i="1"/>
  <c r="AB710" i="1"/>
  <c r="AA710" i="1"/>
  <c r="Z710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AH709" i="1"/>
  <c r="AG709" i="1"/>
  <c r="AF709" i="1"/>
  <c r="AE709" i="1"/>
  <c r="AD709" i="1"/>
  <c r="AC709" i="1"/>
  <c r="AB709" i="1"/>
  <c r="AA709" i="1"/>
  <c r="Z709" i="1"/>
  <c r="Y709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AH705" i="1"/>
  <c r="AG705" i="1"/>
  <c r="AF705" i="1"/>
  <c r="AE705" i="1"/>
  <c r="AD705" i="1"/>
  <c r="AC705" i="1"/>
  <c r="AB705" i="1"/>
  <c r="AA705" i="1"/>
  <c r="Z705" i="1"/>
  <c r="Y705" i="1"/>
  <c r="X705" i="1"/>
  <c r="W705" i="1"/>
  <c r="V705" i="1"/>
  <c r="U705" i="1"/>
  <c r="T705" i="1"/>
  <c r="S705" i="1"/>
  <c r="R705" i="1"/>
  <c r="Q705" i="1"/>
  <c r="P705" i="1"/>
  <c r="O705" i="1"/>
  <c r="N705" i="1"/>
  <c r="N706" i="1" s="1"/>
  <c r="M705" i="1"/>
  <c r="L705" i="1"/>
  <c r="K705" i="1"/>
  <c r="AH704" i="1"/>
  <c r="AG704" i="1"/>
  <c r="AF704" i="1"/>
  <c r="AE704" i="1"/>
  <c r="AD704" i="1"/>
  <c r="AC704" i="1"/>
  <c r="AB704" i="1"/>
  <c r="AA704" i="1"/>
  <c r="Z704" i="1"/>
  <c r="Y704" i="1"/>
  <c r="N704" i="1"/>
  <c r="M704" i="1"/>
  <c r="L704" i="1"/>
  <c r="K704" i="1"/>
  <c r="AH703" i="1"/>
  <c r="AG703" i="1"/>
  <c r="AF703" i="1"/>
  <c r="AF706" i="1" s="1"/>
  <c r="AE703" i="1"/>
  <c r="AD703" i="1"/>
  <c r="AC703" i="1"/>
  <c r="AB703" i="1"/>
  <c r="AB706" i="1" s="1"/>
  <c r="AA703" i="1"/>
  <c r="AA706" i="1" s="1"/>
  <c r="Z703" i="1"/>
  <c r="Z706" i="1" s="1"/>
  <c r="Y703" i="1"/>
  <c r="X703" i="1"/>
  <c r="W703" i="1"/>
  <c r="V703" i="1"/>
  <c r="U703" i="1"/>
  <c r="T703" i="1"/>
  <c r="S703" i="1"/>
  <c r="R703" i="1"/>
  <c r="Q703" i="1"/>
  <c r="P703" i="1"/>
  <c r="O703" i="1"/>
  <c r="N703" i="1"/>
  <c r="M703" i="1"/>
  <c r="L703" i="1"/>
  <c r="L706" i="1" s="1"/>
  <c r="K703" i="1"/>
  <c r="K706" i="1" s="1"/>
  <c r="N698" i="1"/>
  <c r="M698" i="1"/>
  <c r="L698" i="1"/>
  <c r="K698" i="1"/>
  <c r="AH695" i="1"/>
  <c r="AG695" i="1"/>
  <c r="AF695" i="1"/>
  <c r="AE695" i="1"/>
  <c r="AD695" i="1"/>
  <c r="AC695" i="1"/>
  <c r="AB695" i="1"/>
  <c r="AA695" i="1"/>
  <c r="Z695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C689" i="1"/>
  <c r="AH681" i="1"/>
  <c r="AG681" i="1"/>
  <c r="AF681" i="1"/>
  <c r="AE681" i="1"/>
  <c r="AD681" i="1"/>
  <c r="AC681" i="1"/>
  <c r="AB681" i="1"/>
  <c r="AA681" i="1"/>
  <c r="Z681" i="1"/>
  <c r="Y681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AH680" i="1"/>
  <c r="AG680" i="1"/>
  <c r="AF680" i="1"/>
  <c r="AE680" i="1"/>
  <c r="AD680" i="1"/>
  <c r="AC680" i="1"/>
  <c r="AB680" i="1"/>
  <c r="AA680" i="1"/>
  <c r="Z680" i="1"/>
  <c r="Y680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O679" i="1"/>
  <c r="N679" i="1"/>
  <c r="M679" i="1"/>
  <c r="L679" i="1"/>
  <c r="K679" i="1"/>
  <c r="N678" i="1"/>
  <c r="M678" i="1"/>
  <c r="M682" i="1" s="1"/>
  <c r="L678" i="1"/>
  <c r="K678" i="1"/>
  <c r="K682" i="1" s="1"/>
  <c r="AH671" i="1"/>
  <c r="AG671" i="1"/>
  <c r="AF671" i="1"/>
  <c r="AE671" i="1"/>
  <c r="AD671" i="1"/>
  <c r="AC671" i="1"/>
  <c r="AB671" i="1"/>
  <c r="AA671" i="1"/>
  <c r="Z671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AH670" i="1"/>
  <c r="AG670" i="1"/>
  <c r="AF670" i="1"/>
  <c r="AE670" i="1"/>
  <c r="AD670" i="1"/>
  <c r="AC670" i="1"/>
  <c r="AB670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AH669" i="1"/>
  <c r="AG669" i="1"/>
  <c r="AF669" i="1"/>
  <c r="AE669" i="1"/>
  <c r="AD669" i="1"/>
  <c r="AC669" i="1"/>
  <c r="AB669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AH668" i="1"/>
  <c r="AG668" i="1"/>
  <c r="AF668" i="1"/>
  <c r="AE668" i="1"/>
  <c r="AD668" i="1"/>
  <c r="AC668" i="1"/>
  <c r="AB668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AH667" i="1"/>
  <c r="AH672" i="1" s="1"/>
  <c r="AG667" i="1"/>
  <c r="AG672" i="1" s="1"/>
  <c r="AF667" i="1"/>
  <c r="AF672" i="1" s="1"/>
  <c r="AE667" i="1"/>
  <c r="AE672" i="1" s="1"/>
  <c r="AD667" i="1"/>
  <c r="AD672" i="1" s="1"/>
  <c r="AC667" i="1"/>
  <c r="AC672" i="1" s="1"/>
  <c r="AB667" i="1"/>
  <c r="AB672" i="1" s="1"/>
  <c r="AA667" i="1"/>
  <c r="AA672" i="1" s="1"/>
  <c r="Z667" i="1"/>
  <c r="Z672" i="1" s="1"/>
  <c r="Y667" i="1"/>
  <c r="Y672" i="1" s="1"/>
  <c r="X667" i="1"/>
  <c r="X672" i="1" s="1"/>
  <c r="W667" i="1"/>
  <c r="W672" i="1" s="1"/>
  <c r="V667" i="1"/>
  <c r="V672" i="1" s="1"/>
  <c r="U667" i="1"/>
  <c r="U672" i="1" s="1"/>
  <c r="T667" i="1"/>
  <c r="T672" i="1" s="1"/>
  <c r="S667" i="1"/>
  <c r="S672" i="1" s="1"/>
  <c r="R667" i="1"/>
  <c r="R672" i="1" s="1"/>
  <c r="Q667" i="1"/>
  <c r="Q672" i="1" s="1"/>
  <c r="P667" i="1"/>
  <c r="P672" i="1" s="1"/>
  <c r="O667" i="1"/>
  <c r="O672" i="1" s="1"/>
  <c r="N667" i="1"/>
  <c r="N672" i="1" s="1"/>
  <c r="M667" i="1"/>
  <c r="M672" i="1" s="1"/>
  <c r="L667" i="1"/>
  <c r="L672" i="1" s="1"/>
  <c r="K667" i="1"/>
  <c r="K672" i="1" s="1"/>
  <c r="AH663" i="1"/>
  <c r="AG663" i="1"/>
  <c r="AF663" i="1"/>
  <c r="AE663" i="1"/>
  <c r="AD663" i="1"/>
  <c r="AC663" i="1"/>
  <c r="AB663" i="1"/>
  <c r="AA663" i="1"/>
  <c r="Z663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AH662" i="1"/>
  <c r="AG662" i="1"/>
  <c r="AF662" i="1"/>
  <c r="AE662" i="1"/>
  <c r="AD662" i="1"/>
  <c r="AC662" i="1"/>
  <c r="AB662" i="1"/>
  <c r="AA662" i="1"/>
  <c r="Z662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AH661" i="1"/>
  <c r="AG661" i="1"/>
  <c r="AF661" i="1"/>
  <c r="AE661" i="1"/>
  <c r="AD661" i="1"/>
  <c r="AC661" i="1"/>
  <c r="AB661" i="1"/>
  <c r="AA661" i="1"/>
  <c r="Z661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AH660" i="1"/>
  <c r="AG660" i="1"/>
  <c r="AF660" i="1"/>
  <c r="AE660" i="1"/>
  <c r="AD660" i="1"/>
  <c r="AC660" i="1"/>
  <c r="AB660" i="1"/>
  <c r="AA660" i="1"/>
  <c r="Z660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N659" i="1"/>
  <c r="N664" i="1" s="1"/>
  <c r="M659" i="1"/>
  <c r="L659" i="1"/>
  <c r="L664" i="1" s="1"/>
  <c r="L673" i="1" s="1"/>
  <c r="K659" i="1"/>
  <c r="AH654" i="1"/>
  <c r="AG654" i="1"/>
  <c r="AF654" i="1"/>
  <c r="AE654" i="1"/>
  <c r="AD654" i="1"/>
  <c r="AC654" i="1"/>
  <c r="AB654" i="1"/>
  <c r="AA654" i="1"/>
  <c r="Z654" i="1"/>
  <c r="Y654" i="1"/>
  <c r="X654" i="1"/>
  <c r="W654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AH653" i="1"/>
  <c r="AG653" i="1"/>
  <c r="AF653" i="1"/>
  <c r="AE653" i="1"/>
  <c r="AD653" i="1"/>
  <c r="AC653" i="1"/>
  <c r="AB653" i="1"/>
  <c r="AA653" i="1"/>
  <c r="Z653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N652" i="1"/>
  <c r="M652" i="1"/>
  <c r="L652" i="1"/>
  <c r="K652" i="1"/>
  <c r="AH651" i="1"/>
  <c r="AG651" i="1"/>
  <c r="AF651" i="1"/>
  <c r="AE651" i="1"/>
  <c r="AD651" i="1"/>
  <c r="AC651" i="1"/>
  <c r="AB651" i="1"/>
  <c r="AA651" i="1"/>
  <c r="Z651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AH650" i="1"/>
  <c r="AG650" i="1"/>
  <c r="AF650" i="1"/>
  <c r="AE650" i="1"/>
  <c r="AD650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N649" i="1"/>
  <c r="N655" i="1" s="1"/>
  <c r="M649" i="1"/>
  <c r="L649" i="1"/>
  <c r="L655" i="1" s="1"/>
  <c r="K649" i="1"/>
  <c r="AH645" i="1"/>
  <c r="AG645" i="1"/>
  <c r="AF645" i="1"/>
  <c r="AE645" i="1"/>
  <c r="AD645" i="1"/>
  <c r="AC645" i="1"/>
  <c r="AB645" i="1"/>
  <c r="AA645" i="1"/>
  <c r="Z645" i="1"/>
  <c r="Y645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AH644" i="1"/>
  <c r="AG644" i="1"/>
  <c r="AF644" i="1"/>
  <c r="AE644" i="1"/>
  <c r="AD644" i="1"/>
  <c r="AC644" i="1"/>
  <c r="AB644" i="1"/>
  <c r="AA644" i="1"/>
  <c r="Z644" i="1"/>
  <c r="Y644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N643" i="1"/>
  <c r="M643" i="1"/>
  <c r="L643" i="1"/>
  <c r="K643" i="1"/>
  <c r="AH642" i="1"/>
  <c r="AH720" i="1" s="1"/>
  <c r="AG642" i="1"/>
  <c r="AG720" i="1" s="1"/>
  <c r="AF642" i="1"/>
  <c r="AF720" i="1" s="1"/>
  <c r="AE642" i="1"/>
  <c r="AE720" i="1" s="1"/>
  <c r="AD642" i="1"/>
  <c r="AD720" i="1" s="1"/>
  <c r="AC642" i="1"/>
  <c r="AC720" i="1" s="1"/>
  <c r="AB642" i="1"/>
  <c r="AB720" i="1" s="1"/>
  <c r="AA642" i="1"/>
  <c r="AA720" i="1" s="1"/>
  <c r="Z642" i="1"/>
  <c r="Y642" i="1"/>
  <c r="Y720" i="1" s="1"/>
  <c r="X642" i="1"/>
  <c r="X720" i="1" s="1"/>
  <c r="W642" i="1"/>
  <c r="W720" i="1" s="1"/>
  <c r="V642" i="1"/>
  <c r="V720" i="1" s="1"/>
  <c r="U642" i="1"/>
  <c r="U720" i="1" s="1"/>
  <c r="T642" i="1"/>
  <c r="T720" i="1" s="1"/>
  <c r="S642" i="1"/>
  <c r="S720" i="1" s="1"/>
  <c r="R642" i="1"/>
  <c r="Q642" i="1"/>
  <c r="Q720" i="1" s="1"/>
  <c r="P642" i="1"/>
  <c r="P720" i="1" s="1"/>
  <c r="O642" i="1"/>
  <c r="O720" i="1" s="1"/>
  <c r="N642" i="1"/>
  <c r="N720" i="1" s="1"/>
  <c r="M642" i="1"/>
  <c r="M720" i="1" s="1"/>
  <c r="L642" i="1"/>
  <c r="L720" i="1" s="1"/>
  <c r="K642" i="1"/>
  <c r="K720" i="1" s="1"/>
  <c r="N641" i="1"/>
  <c r="N646" i="1" s="1"/>
  <c r="M641" i="1"/>
  <c r="L641" i="1"/>
  <c r="L646" i="1" s="1"/>
  <c r="L656" i="1" s="1"/>
  <c r="L675" i="1" s="1"/>
  <c r="K641" i="1"/>
  <c r="AH638" i="1"/>
  <c r="AG638" i="1"/>
  <c r="AF638" i="1"/>
  <c r="AE638" i="1"/>
  <c r="AD638" i="1"/>
  <c r="AC638" i="1"/>
  <c r="AB638" i="1"/>
  <c r="AA638" i="1"/>
  <c r="Z638" i="1"/>
  <c r="Y638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C632" i="1"/>
  <c r="O627" i="1"/>
  <c r="N627" i="1"/>
  <c r="M627" i="1"/>
  <c r="L627" i="1"/>
  <c r="O620" i="1"/>
  <c r="N620" i="1"/>
  <c r="M620" i="1"/>
  <c r="L620" i="1"/>
  <c r="K620" i="1"/>
  <c r="AH619" i="1"/>
  <c r="AG619" i="1"/>
  <c r="AF619" i="1"/>
  <c r="AE619" i="1"/>
  <c r="AD619" i="1"/>
  <c r="AC619" i="1"/>
  <c r="AB619" i="1"/>
  <c r="AA619" i="1"/>
  <c r="Z619" i="1"/>
  <c r="Y619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AH618" i="1"/>
  <c r="AG618" i="1"/>
  <c r="AF618" i="1"/>
  <c r="AE618" i="1"/>
  <c r="AD618" i="1"/>
  <c r="AC618" i="1"/>
  <c r="AB618" i="1"/>
  <c r="AA618" i="1"/>
  <c r="Z618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N617" i="1"/>
  <c r="M617" i="1"/>
  <c r="L617" i="1"/>
  <c r="K617" i="1"/>
  <c r="AH616" i="1"/>
  <c r="AG616" i="1"/>
  <c r="AF616" i="1"/>
  <c r="AE616" i="1"/>
  <c r="AD616" i="1"/>
  <c r="AC616" i="1"/>
  <c r="AB616" i="1"/>
  <c r="AA616" i="1"/>
  <c r="Z616" i="1"/>
  <c r="Y616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N615" i="1"/>
  <c r="M615" i="1"/>
  <c r="L615" i="1"/>
  <c r="K615" i="1"/>
  <c r="AH614" i="1"/>
  <c r="AG614" i="1"/>
  <c r="AF614" i="1"/>
  <c r="AE614" i="1"/>
  <c r="AD614" i="1"/>
  <c r="AC614" i="1"/>
  <c r="AB614" i="1"/>
  <c r="AA614" i="1"/>
  <c r="Z614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M621" i="1" s="1"/>
  <c r="L614" i="1"/>
  <c r="K614" i="1"/>
  <c r="K621" i="1" s="1"/>
  <c r="AH610" i="1"/>
  <c r="AG610" i="1"/>
  <c r="AF610" i="1"/>
  <c r="AE610" i="1"/>
  <c r="AD610" i="1"/>
  <c r="AC610" i="1"/>
  <c r="AB610" i="1"/>
  <c r="AA610" i="1"/>
  <c r="Z610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AH609" i="1"/>
  <c r="AG609" i="1"/>
  <c r="AF609" i="1"/>
  <c r="AE609" i="1"/>
  <c r="AD609" i="1"/>
  <c r="AC609" i="1"/>
  <c r="AB609" i="1"/>
  <c r="AA609" i="1"/>
  <c r="Z609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AH608" i="1"/>
  <c r="AG608" i="1"/>
  <c r="AF608" i="1"/>
  <c r="AE608" i="1"/>
  <c r="AD608" i="1"/>
  <c r="AC608" i="1"/>
  <c r="AB608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AH607" i="1"/>
  <c r="AG607" i="1"/>
  <c r="AF607" i="1"/>
  <c r="AE607" i="1"/>
  <c r="AD607" i="1"/>
  <c r="AC607" i="1"/>
  <c r="AB607" i="1"/>
  <c r="AA607" i="1"/>
  <c r="Z607" i="1"/>
  <c r="Y607" i="1"/>
  <c r="N607" i="1"/>
  <c r="M607" i="1"/>
  <c r="L607" i="1"/>
  <c r="K607" i="1"/>
  <c r="AH606" i="1"/>
  <c r="AG606" i="1"/>
  <c r="AF606" i="1"/>
  <c r="AE606" i="1"/>
  <c r="AD606" i="1"/>
  <c r="AC606" i="1"/>
  <c r="AB606" i="1"/>
  <c r="AA606" i="1"/>
  <c r="Z606" i="1"/>
  <c r="Y606" i="1"/>
  <c r="N606" i="1"/>
  <c r="M606" i="1"/>
  <c r="L606" i="1"/>
  <c r="K606" i="1"/>
  <c r="AH605" i="1"/>
  <c r="AG605" i="1"/>
  <c r="AF605" i="1"/>
  <c r="AE605" i="1"/>
  <c r="AD605" i="1"/>
  <c r="AC605" i="1"/>
  <c r="AB605" i="1"/>
  <c r="AA605" i="1"/>
  <c r="Z605" i="1"/>
  <c r="Y605" i="1"/>
  <c r="N605" i="1"/>
  <c r="M605" i="1"/>
  <c r="L605" i="1"/>
  <c r="K605" i="1"/>
  <c r="AH604" i="1"/>
  <c r="AG604" i="1"/>
  <c r="AF604" i="1"/>
  <c r="AE604" i="1"/>
  <c r="AD604" i="1"/>
  <c r="AC604" i="1"/>
  <c r="AB604" i="1"/>
  <c r="AA604" i="1"/>
  <c r="Z604" i="1"/>
  <c r="Y604" i="1"/>
  <c r="X604" i="1"/>
  <c r="W604" i="1"/>
  <c r="V604" i="1"/>
  <c r="U604" i="1"/>
  <c r="T604" i="1"/>
  <c r="S604" i="1"/>
  <c r="R604" i="1"/>
  <c r="Q604" i="1"/>
  <c r="P604" i="1"/>
  <c r="O604" i="1"/>
  <c r="N604" i="1"/>
  <c r="M604" i="1"/>
  <c r="L604" i="1"/>
  <c r="K604" i="1"/>
  <c r="AH603" i="1"/>
  <c r="AG603" i="1"/>
  <c r="AF603" i="1"/>
  <c r="AE603" i="1"/>
  <c r="AD603" i="1"/>
  <c r="AC603" i="1"/>
  <c r="AB603" i="1"/>
  <c r="AA603" i="1"/>
  <c r="Z603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AH602" i="1"/>
  <c r="AG602" i="1"/>
  <c r="AF602" i="1"/>
  <c r="AE602" i="1"/>
  <c r="AD602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AH601" i="1"/>
  <c r="AG601" i="1"/>
  <c r="AF601" i="1"/>
  <c r="AE601" i="1"/>
  <c r="AD601" i="1"/>
  <c r="AC601" i="1"/>
  <c r="AB601" i="1"/>
  <c r="AB611" i="1" s="1"/>
  <c r="AA601" i="1"/>
  <c r="Z601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L611" i="1" s="1"/>
  <c r="K601" i="1"/>
  <c r="AH598" i="1"/>
  <c r="AG598" i="1"/>
  <c r="AF598" i="1"/>
  <c r="AE598" i="1"/>
  <c r="AD598" i="1"/>
  <c r="AC598" i="1"/>
  <c r="AB598" i="1"/>
  <c r="AA598" i="1"/>
  <c r="Z598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C592" i="1"/>
  <c r="B590" i="1"/>
  <c r="D595" i="1" s="1"/>
  <c r="N579" i="1"/>
  <c r="K579" i="1"/>
  <c r="AH574" i="1"/>
  <c r="AG574" i="1"/>
  <c r="AF574" i="1"/>
  <c r="AE574" i="1"/>
  <c r="AD574" i="1"/>
  <c r="AC574" i="1"/>
  <c r="AB574" i="1"/>
  <c r="AA574" i="1"/>
  <c r="Z574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AH572" i="1"/>
  <c r="AG572" i="1"/>
  <c r="AF572" i="1"/>
  <c r="AE572" i="1"/>
  <c r="AD572" i="1"/>
  <c r="AC572" i="1"/>
  <c r="AB572" i="1"/>
  <c r="AA572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AH571" i="1"/>
  <c r="AG571" i="1"/>
  <c r="AF571" i="1"/>
  <c r="AE571" i="1"/>
  <c r="AD571" i="1"/>
  <c r="AC571" i="1"/>
  <c r="AB571" i="1"/>
  <c r="AA571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M568" i="1"/>
  <c r="AH567" i="1"/>
  <c r="AG567" i="1"/>
  <c r="AF567" i="1"/>
  <c r="AE567" i="1"/>
  <c r="AD567" i="1"/>
  <c r="AC567" i="1"/>
  <c r="AB567" i="1"/>
  <c r="AA567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N566" i="1"/>
  <c r="M566" i="1"/>
  <c r="L566" i="1"/>
  <c r="K566" i="1"/>
  <c r="AH565" i="1"/>
  <c r="AG565" i="1"/>
  <c r="AF565" i="1"/>
  <c r="AE565" i="1"/>
  <c r="AD565" i="1"/>
  <c r="AC565" i="1"/>
  <c r="AB565" i="1"/>
  <c r="AA565" i="1"/>
  <c r="Z565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L568" i="1" s="1"/>
  <c r="K565" i="1"/>
  <c r="N560" i="1"/>
  <c r="M560" i="1"/>
  <c r="L560" i="1"/>
  <c r="K560" i="1"/>
  <c r="AH557" i="1"/>
  <c r="AG557" i="1"/>
  <c r="AF557" i="1"/>
  <c r="AE557" i="1"/>
  <c r="AD557" i="1"/>
  <c r="AC557" i="1"/>
  <c r="AB557" i="1"/>
  <c r="AA557" i="1"/>
  <c r="Z557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C551" i="1"/>
  <c r="AH543" i="1"/>
  <c r="AG543" i="1"/>
  <c r="AF543" i="1"/>
  <c r="AE543" i="1"/>
  <c r="AD543" i="1"/>
  <c r="AC543" i="1"/>
  <c r="AB543" i="1"/>
  <c r="AA543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AH542" i="1"/>
  <c r="AG542" i="1"/>
  <c r="AF542" i="1"/>
  <c r="AE542" i="1"/>
  <c r="AD542" i="1"/>
  <c r="AC542" i="1"/>
  <c r="AB542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O541" i="1"/>
  <c r="N541" i="1"/>
  <c r="M541" i="1"/>
  <c r="L541" i="1"/>
  <c r="K541" i="1"/>
  <c r="N540" i="1"/>
  <c r="M540" i="1"/>
  <c r="L540" i="1"/>
  <c r="L544" i="1" s="1"/>
  <c r="K540" i="1"/>
  <c r="W534" i="1"/>
  <c r="AH533" i="1"/>
  <c r="AG533" i="1"/>
  <c r="AF533" i="1"/>
  <c r="AE533" i="1"/>
  <c r="AD533" i="1"/>
  <c r="AC533" i="1"/>
  <c r="AB533" i="1"/>
  <c r="AA533" i="1"/>
  <c r="Z533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AH532" i="1"/>
  <c r="AG532" i="1"/>
  <c r="AF532" i="1"/>
  <c r="AE532" i="1"/>
  <c r="AD532" i="1"/>
  <c r="AC532" i="1"/>
  <c r="AB532" i="1"/>
  <c r="AA532" i="1"/>
  <c r="Z532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AH531" i="1"/>
  <c r="AG531" i="1"/>
  <c r="AF531" i="1"/>
  <c r="AE531" i="1"/>
  <c r="AD531" i="1"/>
  <c r="AC531" i="1"/>
  <c r="AB531" i="1"/>
  <c r="AA531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AH530" i="1"/>
  <c r="AG530" i="1"/>
  <c r="AF530" i="1"/>
  <c r="AE530" i="1"/>
  <c r="AD530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AH529" i="1"/>
  <c r="AH534" i="1" s="1"/>
  <c r="AG529" i="1"/>
  <c r="AG534" i="1" s="1"/>
  <c r="AF529" i="1"/>
  <c r="AF534" i="1" s="1"/>
  <c r="AE529" i="1"/>
  <c r="AE534" i="1" s="1"/>
  <c r="AD529" i="1"/>
  <c r="AD534" i="1" s="1"/>
  <c r="AC529" i="1"/>
  <c r="AC534" i="1" s="1"/>
  <c r="AB529" i="1"/>
  <c r="AB534" i="1" s="1"/>
  <c r="AA529" i="1"/>
  <c r="AA534" i="1" s="1"/>
  <c r="Z529" i="1"/>
  <c r="Z534" i="1" s="1"/>
  <c r="Y529" i="1"/>
  <c r="Y534" i="1" s="1"/>
  <c r="X529" i="1"/>
  <c r="X534" i="1" s="1"/>
  <c r="W529" i="1"/>
  <c r="V529" i="1"/>
  <c r="V534" i="1" s="1"/>
  <c r="U529" i="1"/>
  <c r="U534" i="1" s="1"/>
  <c r="T529" i="1"/>
  <c r="T534" i="1" s="1"/>
  <c r="S529" i="1"/>
  <c r="S534" i="1" s="1"/>
  <c r="R529" i="1"/>
  <c r="R534" i="1" s="1"/>
  <c r="Q529" i="1"/>
  <c r="Q534" i="1" s="1"/>
  <c r="P529" i="1"/>
  <c r="P534" i="1" s="1"/>
  <c r="O529" i="1"/>
  <c r="O534" i="1" s="1"/>
  <c r="N529" i="1"/>
  <c r="N534" i="1" s="1"/>
  <c r="M529" i="1"/>
  <c r="M534" i="1" s="1"/>
  <c r="L529" i="1"/>
  <c r="L534" i="1" s="1"/>
  <c r="K529" i="1"/>
  <c r="K534" i="1" s="1"/>
  <c r="AH525" i="1"/>
  <c r="AG525" i="1"/>
  <c r="AF525" i="1"/>
  <c r="AE525" i="1"/>
  <c r="AD525" i="1"/>
  <c r="AC525" i="1"/>
  <c r="AB525" i="1"/>
  <c r="AA525" i="1"/>
  <c r="Z525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AH524" i="1"/>
  <c r="AG524" i="1"/>
  <c r="AF524" i="1"/>
  <c r="AE524" i="1"/>
  <c r="AD524" i="1"/>
  <c r="AC524" i="1"/>
  <c r="AB524" i="1"/>
  <c r="AA524" i="1"/>
  <c r="Z524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AH523" i="1"/>
  <c r="AG523" i="1"/>
  <c r="AF523" i="1"/>
  <c r="AE523" i="1"/>
  <c r="AD523" i="1"/>
  <c r="AC523" i="1"/>
  <c r="AB523" i="1"/>
  <c r="AA523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AH522" i="1"/>
  <c r="AG522" i="1"/>
  <c r="AF522" i="1"/>
  <c r="AE522" i="1"/>
  <c r="AD522" i="1"/>
  <c r="AC522" i="1"/>
  <c r="AB522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N521" i="1"/>
  <c r="N526" i="1" s="1"/>
  <c r="M521" i="1"/>
  <c r="M526" i="1" s="1"/>
  <c r="L521" i="1"/>
  <c r="K521" i="1"/>
  <c r="K526" i="1" s="1"/>
  <c r="AH516" i="1"/>
  <c r="AG516" i="1"/>
  <c r="AF516" i="1"/>
  <c r="AE516" i="1"/>
  <c r="AD516" i="1"/>
  <c r="AC516" i="1"/>
  <c r="AB516" i="1"/>
  <c r="AA516" i="1"/>
  <c r="Z516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AH515" i="1"/>
  <c r="AG515" i="1"/>
  <c r="AF515" i="1"/>
  <c r="AE515" i="1"/>
  <c r="AD515" i="1"/>
  <c r="AC515" i="1"/>
  <c r="AB515" i="1"/>
  <c r="AA515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N514" i="1"/>
  <c r="M514" i="1"/>
  <c r="L514" i="1"/>
  <c r="K514" i="1"/>
  <c r="AH513" i="1"/>
  <c r="AG513" i="1"/>
  <c r="AF513" i="1"/>
  <c r="AE513" i="1"/>
  <c r="AD513" i="1"/>
  <c r="AC513" i="1"/>
  <c r="AB513" i="1"/>
  <c r="AA513" i="1"/>
  <c r="Z513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AH512" i="1"/>
  <c r="AG512" i="1"/>
  <c r="AF512" i="1"/>
  <c r="AE512" i="1"/>
  <c r="AD512" i="1"/>
  <c r="AC512" i="1"/>
  <c r="AB512" i="1"/>
  <c r="AA512" i="1"/>
  <c r="Z512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N511" i="1"/>
  <c r="M511" i="1"/>
  <c r="M517" i="1" s="1"/>
  <c r="L511" i="1"/>
  <c r="L517" i="1" s="1"/>
  <c r="K511" i="1"/>
  <c r="AH507" i="1"/>
  <c r="AG507" i="1"/>
  <c r="AF507" i="1"/>
  <c r="AE507" i="1"/>
  <c r="AD507" i="1"/>
  <c r="AC507" i="1"/>
  <c r="AB507" i="1"/>
  <c r="AA507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AH506" i="1"/>
  <c r="AG506" i="1"/>
  <c r="AF506" i="1"/>
  <c r="AE506" i="1"/>
  <c r="AD506" i="1"/>
  <c r="AC506" i="1"/>
  <c r="AB506" i="1"/>
  <c r="AA506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N505" i="1"/>
  <c r="M505" i="1"/>
  <c r="L505" i="1"/>
  <c r="K505" i="1"/>
  <c r="AH504" i="1"/>
  <c r="AH582" i="1" s="1"/>
  <c r="AG504" i="1"/>
  <c r="AG582" i="1" s="1"/>
  <c r="AF504" i="1"/>
  <c r="AE504" i="1"/>
  <c r="AE582" i="1" s="1"/>
  <c r="AD504" i="1"/>
  <c r="AD582" i="1" s="1"/>
  <c r="AC504" i="1"/>
  <c r="AC582" i="1" s="1"/>
  <c r="AB504" i="1"/>
  <c r="AB582" i="1" s="1"/>
  <c r="AA504" i="1"/>
  <c r="AA582" i="1" s="1"/>
  <c r="Z504" i="1"/>
  <c r="Z582" i="1" s="1"/>
  <c r="Y504" i="1"/>
  <c r="Y582" i="1" s="1"/>
  <c r="X504" i="1"/>
  <c r="W504" i="1"/>
  <c r="W582" i="1" s="1"/>
  <c r="V504" i="1"/>
  <c r="V582" i="1" s="1"/>
  <c r="U504" i="1"/>
  <c r="U582" i="1" s="1"/>
  <c r="T504" i="1"/>
  <c r="T582" i="1" s="1"/>
  <c r="S504" i="1"/>
  <c r="S582" i="1" s="1"/>
  <c r="R504" i="1"/>
  <c r="R582" i="1" s="1"/>
  <c r="Q504" i="1"/>
  <c r="Q582" i="1" s="1"/>
  <c r="P504" i="1"/>
  <c r="O504" i="1"/>
  <c r="O582" i="1" s="1"/>
  <c r="N504" i="1"/>
  <c r="N582" i="1" s="1"/>
  <c r="M504" i="1"/>
  <c r="M582" i="1" s="1"/>
  <c r="L504" i="1"/>
  <c r="L582" i="1" s="1"/>
  <c r="K504" i="1"/>
  <c r="K582" i="1" s="1"/>
  <c r="N503" i="1"/>
  <c r="N508" i="1" s="1"/>
  <c r="M503" i="1"/>
  <c r="L503" i="1"/>
  <c r="L508" i="1" s="1"/>
  <c r="L518" i="1" s="1"/>
  <c r="K503" i="1"/>
  <c r="AH500" i="1"/>
  <c r="AG500" i="1"/>
  <c r="AF500" i="1"/>
  <c r="AE500" i="1"/>
  <c r="AD500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C494" i="1"/>
  <c r="O489" i="1"/>
  <c r="N489" i="1"/>
  <c r="M489" i="1"/>
  <c r="L489" i="1"/>
  <c r="O482" i="1"/>
  <c r="N482" i="1"/>
  <c r="M482" i="1"/>
  <c r="L482" i="1"/>
  <c r="K482" i="1"/>
  <c r="AH481" i="1"/>
  <c r="AG481" i="1"/>
  <c r="AF481" i="1"/>
  <c r="AE481" i="1"/>
  <c r="AD481" i="1"/>
  <c r="AC481" i="1"/>
  <c r="AB481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AH480" i="1"/>
  <c r="AG480" i="1"/>
  <c r="AF480" i="1"/>
  <c r="AE480" i="1"/>
  <c r="AD480" i="1"/>
  <c r="AC480" i="1"/>
  <c r="AB480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N479" i="1"/>
  <c r="M479" i="1"/>
  <c r="L479" i="1"/>
  <c r="K479" i="1"/>
  <c r="AH478" i="1"/>
  <c r="AG478" i="1"/>
  <c r="AF478" i="1"/>
  <c r="AE478" i="1"/>
  <c r="AD478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N477" i="1"/>
  <c r="M477" i="1"/>
  <c r="L477" i="1"/>
  <c r="K477" i="1"/>
  <c r="AH476" i="1"/>
  <c r="AG476" i="1"/>
  <c r="AF476" i="1"/>
  <c r="AE476" i="1"/>
  <c r="AD476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M483" i="1" s="1"/>
  <c r="L476" i="1"/>
  <c r="K476" i="1"/>
  <c r="AH472" i="1"/>
  <c r="AG472" i="1"/>
  <c r="AF472" i="1"/>
  <c r="AE472" i="1"/>
  <c r="AD472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AH471" i="1"/>
  <c r="AG471" i="1"/>
  <c r="AF471" i="1"/>
  <c r="AE471" i="1"/>
  <c r="AD471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AH470" i="1"/>
  <c r="AG470" i="1"/>
  <c r="AF470" i="1"/>
  <c r="AE470" i="1"/>
  <c r="AD470" i="1"/>
  <c r="AC470" i="1"/>
  <c r="AB470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N469" i="1"/>
  <c r="M469" i="1"/>
  <c r="L469" i="1"/>
  <c r="K469" i="1"/>
  <c r="N468" i="1"/>
  <c r="M468" i="1"/>
  <c r="L468" i="1"/>
  <c r="K468" i="1"/>
  <c r="N467" i="1"/>
  <c r="M467" i="1"/>
  <c r="L467" i="1"/>
  <c r="K467" i="1"/>
  <c r="AH466" i="1"/>
  <c r="AG466" i="1"/>
  <c r="AF466" i="1"/>
  <c r="AE466" i="1"/>
  <c r="AD466" i="1"/>
  <c r="AC466" i="1"/>
  <c r="AB466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AH465" i="1"/>
  <c r="AG465" i="1"/>
  <c r="AF465" i="1"/>
  <c r="AE465" i="1"/>
  <c r="AD465" i="1"/>
  <c r="AC465" i="1"/>
  <c r="AB465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AH464" i="1"/>
  <c r="AG464" i="1"/>
  <c r="AF464" i="1"/>
  <c r="AE464" i="1"/>
  <c r="AD464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AH463" i="1"/>
  <c r="AG463" i="1"/>
  <c r="AF463" i="1"/>
  <c r="AE463" i="1"/>
  <c r="AD463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N473" i="1" s="1"/>
  <c r="M463" i="1"/>
  <c r="L463" i="1"/>
  <c r="L473" i="1" s="1"/>
  <c r="K463" i="1"/>
  <c r="K473" i="1" s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C454" i="1"/>
  <c r="B452" i="1"/>
  <c r="AH444" i="1"/>
  <c r="N441" i="1"/>
  <c r="K441" i="1"/>
  <c r="AH436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AH434" i="1"/>
  <c r="AG434" i="1"/>
  <c r="AF434" i="1"/>
  <c r="AE434" i="1"/>
  <c r="AD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AH433" i="1"/>
  <c r="AG433" i="1"/>
  <c r="AF433" i="1"/>
  <c r="AE433" i="1"/>
  <c r="AD433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N430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AH428" i="1"/>
  <c r="AG428" i="1"/>
  <c r="AF428" i="1"/>
  <c r="AE428" i="1"/>
  <c r="AC428" i="1"/>
  <c r="AB428" i="1"/>
  <c r="AA428" i="1"/>
  <c r="Z428" i="1"/>
  <c r="Y428" i="1"/>
  <c r="N428" i="1"/>
  <c r="M428" i="1"/>
  <c r="L428" i="1"/>
  <c r="K428" i="1"/>
  <c r="AH427" i="1"/>
  <c r="AG427" i="1"/>
  <c r="AG430" i="1" s="1"/>
  <c r="AF427" i="1"/>
  <c r="AE427" i="1"/>
  <c r="AD427" i="1"/>
  <c r="AC427" i="1"/>
  <c r="AC430" i="1" s="1"/>
  <c r="AB427" i="1"/>
  <c r="AA427" i="1"/>
  <c r="Z427" i="1"/>
  <c r="Z430" i="1" s="1"/>
  <c r="Y427" i="1"/>
  <c r="Y430" i="1" s="1"/>
  <c r="X427" i="1"/>
  <c r="W427" i="1"/>
  <c r="V427" i="1"/>
  <c r="U427" i="1"/>
  <c r="T427" i="1"/>
  <c r="S427" i="1"/>
  <c r="R427" i="1"/>
  <c r="Q427" i="1"/>
  <c r="P427" i="1"/>
  <c r="O427" i="1"/>
  <c r="N427" i="1"/>
  <c r="M427" i="1"/>
  <c r="M430" i="1" s="1"/>
  <c r="L427" i="1"/>
  <c r="K427" i="1"/>
  <c r="N422" i="1"/>
  <c r="M422" i="1"/>
  <c r="L422" i="1"/>
  <c r="K422" i="1"/>
  <c r="AH419" i="1"/>
  <c r="AG419" i="1"/>
  <c r="AF419" i="1"/>
  <c r="AE419" i="1"/>
  <c r="AD419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C413" i="1"/>
  <c r="AH405" i="1"/>
  <c r="AG405" i="1"/>
  <c r="AF405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O403" i="1"/>
  <c r="N403" i="1"/>
  <c r="M403" i="1"/>
  <c r="L403" i="1"/>
  <c r="K403" i="1"/>
  <c r="N402" i="1"/>
  <c r="M402" i="1"/>
  <c r="M406" i="1" s="1"/>
  <c r="L402" i="1"/>
  <c r="K402" i="1"/>
  <c r="K406" i="1" s="1"/>
  <c r="AC396" i="1"/>
  <c r="AH395" i="1"/>
  <c r="AG395" i="1"/>
  <c r="AF395" i="1"/>
  <c r="AE395" i="1"/>
  <c r="AD395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AH394" i="1"/>
  <c r="AG394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AH393" i="1"/>
  <c r="AG393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AH392" i="1"/>
  <c r="AG392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AH391" i="1"/>
  <c r="AH396" i="1" s="1"/>
  <c r="AG391" i="1"/>
  <c r="AG396" i="1" s="1"/>
  <c r="AF391" i="1"/>
  <c r="AF396" i="1" s="1"/>
  <c r="AE391" i="1"/>
  <c r="AE396" i="1" s="1"/>
  <c r="AD391" i="1"/>
  <c r="AD396" i="1" s="1"/>
  <c r="AC391" i="1"/>
  <c r="AB391" i="1"/>
  <c r="AB396" i="1" s="1"/>
  <c r="AA391" i="1"/>
  <c r="AA396" i="1" s="1"/>
  <c r="Z391" i="1"/>
  <c r="Z396" i="1" s="1"/>
  <c r="Y391" i="1"/>
  <c r="Y396" i="1" s="1"/>
  <c r="X391" i="1"/>
  <c r="X396" i="1" s="1"/>
  <c r="W391" i="1"/>
  <c r="W396" i="1" s="1"/>
  <c r="V391" i="1"/>
  <c r="V396" i="1" s="1"/>
  <c r="U391" i="1"/>
  <c r="U396" i="1" s="1"/>
  <c r="T391" i="1"/>
  <c r="T396" i="1" s="1"/>
  <c r="S391" i="1"/>
  <c r="S396" i="1" s="1"/>
  <c r="R391" i="1"/>
  <c r="R396" i="1" s="1"/>
  <c r="Q391" i="1"/>
  <c r="Q396" i="1" s="1"/>
  <c r="P391" i="1"/>
  <c r="P396" i="1" s="1"/>
  <c r="O391" i="1"/>
  <c r="O396" i="1" s="1"/>
  <c r="N391" i="1"/>
  <c r="N396" i="1" s="1"/>
  <c r="M391" i="1"/>
  <c r="M396" i="1" s="1"/>
  <c r="L391" i="1"/>
  <c r="L396" i="1" s="1"/>
  <c r="K391" i="1"/>
  <c r="K396" i="1" s="1"/>
  <c r="AH387" i="1"/>
  <c r="AG387" i="1"/>
  <c r="AF387" i="1"/>
  <c r="AE387" i="1"/>
  <c r="AD387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N383" i="1"/>
  <c r="M383" i="1"/>
  <c r="L383" i="1"/>
  <c r="K383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N376" i="1"/>
  <c r="M376" i="1"/>
  <c r="L376" i="1"/>
  <c r="K376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N373" i="1"/>
  <c r="M373" i="1"/>
  <c r="M379" i="1" s="1"/>
  <c r="L373" i="1"/>
  <c r="K373" i="1"/>
  <c r="M370" i="1"/>
  <c r="M380" i="1" s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N367" i="1"/>
  <c r="M367" i="1"/>
  <c r="L367" i="1"/>
  <c r="K367" i="1"/>
  <c r="AH366" i="1"/>
  <c r="AG366" i="1"/>
  <c r="AG444" i="1" s="1"/>
  <c r="AF366" i="1"/>
  <c r="AF444" i="1" s="1"/>
  <c r="AE366" i="1"/>
  <c r="AE444" i="1" s="1"/>
  <c r="AD366" i="1"/>
  <c r="AC366" i="1"/>
  <c r="AC444" i="1" s="1"/>
  <c r="AB366" i="1"/>
  <c r="AB444" i="1" s="1"/>
  <c r="AA366" i="1"/>
  <c r="Z366" i="1"/>
  <c r="Z444" i="1" s="1"/>
  <c r="Y366" i="1"/>
  <c r="Y444" i="1" s="1"/>
  <c r="X366" i="1"/>
  <c r="X444" i="1" s="1"/>
  <c r="W366" i="1"/>
  <c r="W444" i="1" s="1"/>
  <c r="V366" i="1"/>
  <c r="V444" i="1" s="1"/>
  <c r="U366" i="1"/>
  <c r="U444" i="1" s="1"/>
  <c r="T366" i="1"/>
  <c r="T444" i="1" s="1"/>
  <c r="S366" i="1"/>
  <c r="R366" i="1"/>
  <c r="R444" i="1" s="1"/>
  <c r="Q366" i="1"/>
  <c r="Q444" i="1" s="1"/>
  <c r="P366" i="1"/>
  <c r="P444" i="1" s="1"/>
  <c r="O366" i="1"/>
  <c r="O444" i="1" s="1"/>
  <c r="N366" i="1"/>
  <c r="M366" i="1"/>
  <c r="M444" i="1" s="1"/>
  <c r="L366" i="1"/>
  <c r="L444" i="1" s="1"/>
  <c r="K366" i="1"/>
  <c r="N365" i="1"/>
  <c r="N370" i="1" s="1"/>
  <c r="M365" i="1"/>
  <c r="L365" i="1"/>
  <c r="K365" i="1"/>
  <c r="K370" i="1" s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C356" i="1"/>
  <c r="O351" i="1"/>
  <c r="N351" i="1"/>
  <c r="M351" i="1"/>
  <c r="L351" i="1"/>
  <c r="AH350" i="1"/>
  <c r="AG350" i="1"/>
  <c r="AF350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O342" i="1"/>
  <c r="N342" i="1"/>
  <c r="M342" i="1"/>
  <c r="L342" i="1"/>
  <c r="K342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N339" i="1"/>
  <c r="M339" i="1"/>
  <c r="L339" i="1"/>
  <c r="K339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N337" i="1"/>
  <c r="M337" i="1"/>
  <c r="L337" i="1"/>
  <c r="K337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L343" i="1" s="1"/>
  <c r="K336" i="1"/>
  <c r="K343" i="1" s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AH329" i="1"/>
  <c r="AG329" i="1"/>
  <c r="AF329" i="1"/>
  <c r="AE329" i="1"/>
  <c r="AC329" i="1"/>
  <c r="AB329" i="1"/>
  <c r="AA329" i="1"/>
  <c r="Z329" i="1"/>
  <c r="Y329" i="1"/>
  <c r="N329" i="1"/>
  <c r="M329" i="1"/>
  <c r="L329" i="1"/>
  <c r="K329" i="1"/>
  <c r="AH328" i="1"/>
  <c r="AG328" i="1"/>
  <c r="AF328" i="1"/>
  <c r="AE328" i="1"/>
  <c r="AC328" i="1"/>
  <c r="AB328" i="1"/>
  <c r="AA328" i="1"/>
  <c r="Z328" i="1"/>
  <c r="Y328" i="1"/>
  <c r="N328" i="1"/>
  <c r="M328" i="1"/>
  <c r="L328" i="1"/>
  <c r="K328" i="1"/>
  <c r="AH327" i="1"/>
  <c r="AG327" i="1"/>
  <c r="AF327" i="1"/>
  <c r="AE327" i="1"/>
  <c r="AC327" i="1"/>
  <c r="AB327" i="1"/>
  <c r="AA327" i="1"/>
  <c r="Z327" i="1"/>
  <c r="Y327" i="1"/>
  <c r="N327" i="1"/>
  <c r="M327" i="1"/>
  <c r="L327" i="1"/>
  <c r="K327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AH323" i="1"/>
  <c r="AG323" i="1"/>
  <c r="AF323" i="1"/>
  <c r="AF333" i="1" s="1"/>
  <c r="AE323" i="1"/>
  <c r="AD323" i="1"/>
  <c r="AC323" i="1"/>
  <c r="AB323" i="1"/>
  <c r="AA323" i="1"/>
  <c r="AA333" i="1" s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C314" i="1"/>
  <c r="B312" i="1"/>
  <c r="AH306" i="1"/>
  <c r="AG306" i="1"/>
  <c r="AF306" i="1"/>
  <c r="AE306" i="1"/>
  <c r="AD306" i="1"/>
  <c r="N306" i="1"/>
  <c r="D306" i="1"/>
  <c r="AH305" i="1"/>
  <c r="AG305" i="1"/>
  <c r="AF305" i="1"/>
  <c r="AE305" i="1"/>
  <c r="AD305" i="1"/>
  <c r="N305" i="1"/>
  <c r="D305" i="1"/>
  <c r="AH304" i="1"/>
  <c r="AG304" i="1"/>
  <c r="AF304" i="1"/>
  <c r="AE304" i="1"/>
  <c r="AD304" i="1"/>
  <c r="N304" i="1"/>
  <c r="D304" i="1"/>
  <c r="AH303" i="1"/>
  <c r="AG303" i="1"/>
  <c r="AF303" i="1"/>
  <c r="AE303" i="1"/>
  <c r="AD303" i="1"/>
  <c r="N303" i="1"/>
  <c r="D303" i="1"/>
  <c r="AH302" i="1"/>
  <c r="AG302" i="1"/>
  <c r="AF302" i="1"/>
  <c r="AE302" i="1"/>
  <c r="AD302" i="1"/>
  <c r="N302" i="1"/>
  <c r="D302" i="1"/>
  <c r="AH301" i="1"/>
  <c r="AG301" i="1"/>
  <c r="AF301" i="1"/>
  <c r="AE301" i="1"/>
  <c r="AD301" i="1"/>
  <c r="N301" i="1"/>
  <c r="D301" i="1"/>
  <c r="AH300" i="1"/>
  <c r="AG300" i="1"/>
  <c r="AF300" i="1"/>
  <c r="AE300" i="1"/>
  <c r="AD300" i="1"/>
  <c r="N300" i="1"/>
  <c r="D300" i="1"/>
  <c r="AH299" i="1"/>
  <c r="AG299" i="1"/>
  <c r="AF299" i="1"/>
  <c r="AE299" i="1"/>
  <c r="AD299" i="1"/>
  <c r="N299" i="1"/>
  <c r="D299" i="1"/>
  <c r="AH298" i="1"/>
  <c r="AG298" i="1"/>
  <c r="AF298" i="1"/>
  <c r="AE298" i="1"/>
  <c r="AD298" i="1"/>
  <c r="N298" i="1"/>
  <c r="D298" i="1"/>
  <c r="AH297" i="1"/>
  <c r="AG297" i="1"/>
  <c r="AF297" i="1"/>
  <c r="AE297" i="1"/>
  <c r="AD297" i="1"/>
  <c r="N297" i="1"/>
  <c r="D297" i="1"/>
  <c r="AH296" i="1"/>
  <c r="AG296" i="1"/>
  <c r="AF296" i="1"/>
  <c r="AE296" i="1"/>
  <c r="AD296" i="1"/>
  <c r="N296" i="1"/>
  <c r="D296" i="1"/>
  <c r="AH295" i="1"/>
  <c r="AG295" i="1"/>
  <c r="AF295" i="1"/>
  <c r="AE295" i="1"/>
  <c r="AD295" i="1"/>
  <c r="N295" i="1"/>
  <c r="D295" i="1"/>
  <c r="N294" i="1"/>
  <c r="D294" i="1"/>
  <c r="AH293" i="1"/>
  <c r="AG293" i="1"/>
  <c r="AF293" i="1"/>
  <c r="AE293" i="1"/>
  <c r="AD293" i="1"/>
  <c r="N293" i="1"/>
  <c r="D293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D292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D291" i="1"/>
  <c r="AH290" i="1"/>
  <c r="AG290" i="1"/>
  <c r="AF290" i="1"/>
  <c r="AE290" i="1"/>
  <c r="AD290" i="1"/>
  <c r="N290" i="1"/>
  <c r="D290" i="1"/>
  <c r="AH289" i="1"/>
  <c r="AG289" i="1"/>
  <c r="AF289" i="1"/>
  <c r="AE289" i="1"/>
  <c r="AD289" i="1"/>
  <c r="N289" i="1"/>
  <c r="D289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D288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D287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D286" i="1"/>
  <c r="AH285" i="1"/>
  <c r="AG285" i="1"/>
  <c r="AF285" i="1"/>
  <c r="AE285" i="1"/>
  <c r="AD285" i="1"/>
  <c r="N285" i="1"/>
  <c r="D285" i="1"/>
  <c r="AH284" i="1"/>
  <c r="AG284" i="1"/>
  <c r="AF284" i="1"/>
  <c r="AE284" i="1"/>
  <c r="AD284" i="1"/>
  <c r="N284" i="1"/>
  <c r="D284" i="1"/>
  <c r="AH283" i="1"/>
  <c r="AG283" i="1"/>
  <c r="AF283" i="1"/>
  <c r="AE283" i="1"/>
  <c r="AD283" i="1"/>
  <c r="N283" i="1"/>
  <c r="D283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D282" i="1"/>
  <c r="AH278" i="1"/>
  <c r="AG278" i="1"/>
  <c r="AF278" i="1"/>
  <c r="AE278" i="1"/>
  <c r="AD278" i="1"/>
  <c r="N278" i="1"/>
  <c r="D278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D277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D276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D275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D274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D273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D272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D271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D270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D269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D268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D267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D266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D265" i="1"/>
  <c r="AH264" i="1"/>
  <c r="AG264" i="1"/>
  <c r="AF264" i="1"/>
  <c r="AE264" i="1"/>
  <c r="AD264" i="1"/>
  <c r="N264" i="1"/>
  <c r="D264" i="1"/>
  <c r="AH263" i="1"/>
  <c r="AG263" i="1"/>
  <c r="AF263" i="1"/>
  <c r="AE263" i="1"/>
  <c r="AD263" i="1"/>
  <c r="N263" i="1"/>
  <c r="D263" i="1"/>
  <c r="AH262" i="1"/>
  <c r="AG262" i="1"/>
  <c r="AF262" i="1"/>
  <c r="AE262" i="1"/>
  <c r="AD262" i="1"/>
  <c r="N262" i="1"/>
  <c r="D262" i="1"/>
  <c r="AH261" i="1"/>
  <c r="AG261" i="1"/>
  <c r="AF261" i="1"/>
  <c r="AE261" i="1"/>
  <c r="AD261" i="1"/>
  <c r="N261" i="1"/>
  <c r="D261" i="1"/>
  <c r="AH260" i="1"/>
  <c r="AG260" i="1"/>
  <c r="AF260" i="1"/>
  <c r="AE260" i="1"/>
  <c r="AD260" i="1"/>
  <c r="N260" i="1"/>
  <c r="D260" i="1"/>
  <c r="AH259" i="1"/>
  <c r="AG259" i="1"/>
  <c r="AF259" i="1"/>
  <c r="AE259" i="1"/>
  <c r="AD259" i="1"/>
  <c r="N259" i="1"/>
  <c r="D259" i="1"/>
  <c r="AH258" i="1"/>
  <c r="AG258" i="1"/>
  <c r="AF258" i="1"/>
  <c r="AE258" i="1"/>
  <c r="AD258" i="1"/>
  <c r="N258" i="1"/>
  <c r="D258" i="1"/>
  <c r="AH257" i="1"/>
  <c r="AG257" i="1"/>
  <c r="AF257" i="1"/>
  <c r="AE257" i="1"/>
  <c r="AD257" i="1"/>
  <c r="N257" i="1"/>
  <c r="D257" i="1"/>
  <c r="AH256" i="1"/>
  <c r="AG256" i="1"/>
  <c r="AF256" i="1"/>
  <c r="AE256" i="1"/>
  <c r="AD256" i="1"/>
  <c r="N256" i="1"/>
  <c r="D256" i="1"/>
  <c r="AH255" i="1"/>
  <c r="AG255" i="1"/>
  <c r="AF255" i="1"/>
  <c r="AE255" i="1"/>
  <c r="AD255" i="1"/>
  <c r="N255" i="1"/>
  <c r="D255" i="1"/>
  <c r="AH254" i="1"/>
  <c r="AG254" i="1"/>
  <c r="AF254" i="1"/>
  <c r="AF279" i="1" s="1"/>
  <c r="AE254" i="1"/>
  <c r="N254" i="1"/>
  <c r="D254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N241" i="1"/>
  <c r="M241" i="1"/>
  <c r="L241" i="1"/>
  <c r="K241" i="1"/>
  <c r="N240" i="1"/>
  <c r="M240" i="1"/>
  <c r="L240" i="1"/>
  <c r="K240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N235" i="1"/>
  <c r="M235" i="1"/>
  <c r="L235" i="1"/>
  <c r="K235" i="1"/>
  <c r="N234" i="1"/>
  <c r="M234" i="1"/>
  <c r="L234" i="1"/>
  <c r="K234" i="1"/>
  <c r="N233" i="1"/>
  <c r="M233" i="1"/>
  <c r="L233" i="1"/>
  <c r="K233" i="1"/>
  <c r="N232" i="1"/>
  <c r="N236" i="1" s="1"/>
  <c r="M232" i="1"/>
  <c r="M236" i="1" s="1"/>
  <c r="L232" i="1"/>
  <c r="L236" i="1" s="1"/>
  <c r="K232" i="1"/>
  <c r="AH227" i="1"/>
  <c r="AG227" i="1"/>
  <c r="AF227" i="1"/>
  <c r="AE227" i="1"/>
  <c r="AD227" i="1"/>
  <c r="N227" i="1"/>
  <c r="M227" i="1"/>
  <c r="L227" i="1"/>
  <c r="K227" i="1"/>
  <c r="D227" i="1"/>
  <c r="AH226" i="1"/>
  <c r="AG226" i="1"/>
  <c r="AF226" i="1"/>
  <c r="AE226" i="1"/>
  <c r="AD226" i="1"/>
  <c r="N226" i="1"/>
  <c r="M226" i="1"/>
  <c r="L226" i="1"/>
  <c r="K226" i="1"/>
  <c r="D226" i="1"/>
  <c r="AH225" i="1"/>
  <c r="AG225" i="1"/>
  <c r="AF225" i="1"/>
  <c r="AE225" i="1"/>
  <c r="AD225" i="1"/>
  <c r="N225" i="1"/>
  <c r="M225" i="1"/>
  <c r="L225" i="1"/>
  <c r="K225" i="1"/>
  <c r="D225" i="1"/>
  <c r="AH224" i="1"/>
  <c r="AG224" i="1"/>
  <c r="AF224" i="1"/>
  <c r="AE224" i="1"/>
  <c r="AD224" i="1"/>
  <c r="N224" i="1"/>
  <c r="M224" i="1"/>
  <c r="L224" i="1"/>
  <c r="K224" i="1"/>
  <c r="D224" i="1"/>
  <c r="AH223" i="1"/>
  <c r="AG223" i="1"/>
  <c r="AF223" i="1"/>
  <c r="AE223" i="1"/>
  <c r="AD223" i="1"/>
  <c r="N223" i="1"/>
  <c r="M223" i="1"/>
  <c r="L223" i="1"/>
  <c r="K223" i="1"/>
  <c r="D223" i="1"/>
  <c r="AH222" i="1"/>
  <c r="AG222" i="1"/>
  <c r="AF222" i="1"/>
  <c r="AE222" i="1"/>
  <c r="AD222" i="1"/>
  <c r="N222" i="1"/>
  <c r="M222" i="1"/>
  <c r="L222" i="1"/>
  <c r="K222" i="1"/>
  <c r="D222" i="1"/>
  <c r="AH221" i="1"/>
  <c r="AG221" i="1"/>
  <c r="AF221" i="1"/>
  <c r="AE221" i="1"/>
  <c r="AD221" i="1"/>
  <c r="N221" i="1"/>
  <c r="M221" i="1"/>
  <c r="L221" i="1"/>
  <c r="K221" i="1"/>
  <c r="D221" i="1"/>
  <c r="AH220" i="1"/>
  <c r="AG220" i="1"/>
  <c r="AF220" i="1"/>
  <c r="AE220" i="1"/>
  <c r="AD220" i="1"/>
  <c r="N220" i="1"/>
  <c r="M220" i="1"/>
  <c r="L220" i="1"/>
  <c r="K220" i="1"/>
  <c r="D220" i="1"/>
  <c r="AH219" i="1"/>
  <c r="AG219" i="1"/>
  <c r="AF219" i="1"/>
  <c r="AE219" i="1"/>
  <c r="AD219" i="1"/>
  <c r="N219" i="1"/>
  <c r="M219" i="1"/>
  <c r="L219" i="1"/>
  <c r="K219" i="1"/>
  <c r="D219" i="1"/>
  <c r="AH218" i="1"/>
  <c r="AG218" i="1"/>
  <c r="AF218" i="1"/>
  <c r="AE218" i="1"/>
  <c r="AD218" i="1"/>
  <c r="N218" i="1"/>
  <c r="M218" i="1"/>
  <c r="L218" i="1"/>
  <c r="K218" i="1"/>
  <c r="D218" i="1"/>
  <c r="AH217" i="1"/>
  <c r="AG217" i="1"/>
  <c r="AF217" i="1"/>
  <c r="AE217" i="1"/>
  <c r="AD217" i="1"/>
  <c r="N217" i="1"/>
  <c r="M217" i="1"/>
  <c r="L217" i="1"/>
  <c r="K217" i="1"/>
  <c r="D217" i="1"/>
  <c r="AH216" i="1"/>
  <c r="AG216" i="1"/>
  <c r="AF216" i="1"/>
  <c r="AE216" i="1"/>
  <c r="AD216" i="1"/>
  <c r="N216" i="1"/>
  <c r="M216" i="1"/>
  <c r="L216" i="1"/>
  <c r="K216" i="1"/>
  <c r="D216" i="1"/>
  <c r="N215" i="1"/>
  <c r="M215" i="1"/>
  <c r="L215" i="1"/>
  <c r="K215" i="1"/>
  <c r="D215" i="1"/>
  <c r="AH214" i="1"/>
  <c r="AG214" i="1"/>
  <c r="AF214" i="1"/>
  <c r="AE214" i="1"/>
  <c r="AD214" i="1"/>
  <c r="N214" i="1"/>
  <c r="M214" i="1"/>
  <c r="L214" i="1"/>
  <c r="K214" i="1"/>
  <c r="D214" i="1"/>
  <c r="AH213" i="1"/>
  <c r="AG213" i="1"/>
  <c r="AF213" i="1"/>
  <c r="AE213" i="1"/>
  <c r="AD213" i="1"/>
  <c r="N213" i="1"/>
  <c r="M213" i="1"/>
  <c r="L213" i="1"/>
  <c r="K213" i="1"/>
  <c r="D213" i="1"/>
  <c r="AH212" i="1"/>
  <c r="AG212" i="1"/>
  <c r="AF212" i="1"/>
  <c r="AE212" i="1"/>
  <c r="AD212" i="1"/>
  <c r="N212" i="1"/>
  <c r="M212" i="1"/>
  <c r="L212" i="1"/>
  <c r="K212" i="1"/>
  <c r="D212" i="1"/>
  <c r="AH211" i="1"/>
  <c r="AG211" i="1"/>
  <c r="AF211" i="1"/>
  <c r="AE211" i="1"/>
  <c r="AD211" i="1"/>
  <c r="N211" i="1"/>
  <c r="M211" i="1"/>
  <c r="L211" i="1"/>
  <c r="K211" i="1"/>
  <c r="D211" i="1"/>
  <c r="AH210" i="1"/>
  <c r="AG210" i="1"/>
  <c r="AF210" i="1"/>
  <c r="AE210" i="1"/>
  <c r="AD210" i="1"/>
  <c r="N210" i="1"/>
  <c r="M210" i="1"/>
  <c r="L210" i="1"/>
  <c r="K210" i="1"/>
  <c r="D210" i="1"/>
  <c r="AH209" i="1"/>
  <c r="AG209" i="1"/>
  <c r="AF209" i="1"/>
  <c r="AE209" i="1"/>
  <c r="AD209" i="1"/>
  <c r="N209" i="1"/>
  <c r="M209" i="1"/>
  <c r="L209" i="1"/>
  <c r="K209" i="1"/>
  <c r="D209" i="1"/>
  <c r="AH208" i="1"/>
  <c r="AG208" i="1"/>
  <c r="AF208" i="1"/>
  <c r="AE208" i="1"/>
  <c r="AD208" i="1"/>
  <c r="N208" i="1"/>
  <c r="M208" i="1"/>
  <c r="L208" i="1"/>
  <c r="K208" i="1"/>
  <c r="D208" i="1"/>
  <c r="AH207" i="1"/>
  <c r="AG207" i="1"/>
  <c r="AF207" i="1"/>
  <c r="AE207" i="1"/>
  <c r="AD207" i="1"/>
  <c r="N207" i="1"/>
  <c r="M207" i="1"/>
  <c r="L207" i="1"/>
  <c r="K207" i="1"/>
  <c r="D207" i="1"/>
  <c r="AH206" i="1"/>
  <c r="AG206" i="1"/>
  <c r="AF206" i="1"/>
  <c r="AE206" i="1"/>
  <c r="AD206" i="1"/>
  <c r="N206" i="1"/>
  <c r="M206" i="1"/>
  <c r="L206" i="1"/>
  <c r="K206" i="1"/>
  <c r="D206" i="1"/>
  <c r="AH205" i="1"/>
  <c r="AG205" i="1"/>
  <c r="AF205" i="1"/>
  <c r="AE205" i="1"/>
  <c r="AD205" i="1"/>
  <c r="N205" i="1"/>
  <c r="M205" i="1"/>
  <c r="L205" i="1"/>
  <c r="K205" i="1"/>
  <c r="D205" i="1"/>
  <c r="AH204" i="1"/>
  <c r="AG204" i="1"/>
  <c r="AF204" i="1"/>
  <c r="AE204" i="1"/>
  <c r="AD204" i="1"/>
  <c r="N204" i="1"/>
  <c r="M204" i="1"/>
  <c r="L204" i="1"/>
  <c r="K204" i="1"/>
  <c r="D204" i="1"/>
  <c r="AH203" i="1"/>
  <c r="AG203" i="1"/>
  <c r="AF203" i="1"/>
  <c r="AE203" i="1"/>
  <c r="N203" i="1"/>
  <c r="M203" i="1"/>
  <c r="L203" i="1"/>
  <c r="K203" i="1"/>
  <c r="D203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R200" i="1"/>
  <c r="V186" i="1"/>
  <c r="K186" i="1"/>
  <c r="N183" i="1"/>
  <c r="K183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N170" i="1"/>
  <c r="M170" i="1"/>
  <c r="L170" i="1"/>
  <c r="K170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L172" i="1" s="1"/>
  <c r="K169" i="1"/>
  <c r="K172" i="1" s="1"/>
  <c r="N164" i="1"/>
  <c r="M164" i="1"/>
  <c r="L164" i="1"/>
  <c r="K164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C155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O145" i="1"/>
  <c r="N145" i="1"/>
  <c r="M145" i="1"/>
  <c r="L145" i="1"/>
  <c r="K145" i="1"/>
  <c r="N144" i="1"/>
  <c r="M144" i="1"/>
  <c r="L144" i="1"/>
  <c r="K144" i="1"/>
  <c r="U138" i="1"/>
  <c r="M138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AH133" i="1"/>
  <c r="AH138" i="1" s="1"/>
  <c r="AG133" i="1"/>
  <c r="AG138" i="1" s="1"/>
  <c r="AF133" i="1"/>
  <c r="AF138" i="1" s="1"/>
  <c r="AE133" i="1"/>
  <c r="AE138" i="1" s="1"/>
  <c r="AD133" i="1"/>
  <c r="AD138" i="1" s="1"/>
  <c r="AC133" i="1"/>
  <c r="AC138" i="1" s="1"/>
  <c r="AB133" i="1"/>
  <c r="AB138" i="1" s="1"/>
  <c r="AA133" i="1"/>
  <c r="AA138" i="1" s="1"/>
  <c r="Z133" i="1"/>
  <c r="Z138" i="1" s="1"/>
  <c r="Y133" i="1"/>
  <c r="Y138" i="1" s="1"/>
  <c r="X133" i="1"/>
  <c r="X138" i="1" s="1"/>
  <c r="W133" i="1"/>
  <c r="W138" i="1" s="1"/>
  <c r="V133" i="1"/>
  <c r="V138" i="1" s="1"/>
  <c r="U133" i="1"/>
  <c r="T133" i="1"/>
  <c r="T138" i="1" s="1"/>
  <c r="S133" i="1"/>
  <c r="S138" i="1" s="1"/>
  <c r="R133" i="1"/>
  <c r="R138" i="1" s="1"/>
  <c r="Q133" i="1"/>
  <c r="Q138" i="1" s="1"/>
  <c r="P133" i="1"/>
  <c r="P138" i="1" s="1"/>
  <c r="O133" i="1"/>
  <c r="O138" i="1" s="1"/>
  <c r="N133" i="1"/>
  <c r="N138" i="1" s="1"/>
  <c r="M133" i="1"/>
  <c r="L133" i="1"/>
  <c r="L138" i="1" s="1"/>
  <c r="K133" i="1"/>
  <c r="K138" i="1" s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N125" i="1"/>
  <c r="N130" i="1" s="1"/>
  <c r="M125" i="1"/>
  <c r="M130" i="1" s="1"/>
  <c r="M139" i="1" s="1"/>
  <c r="L125" i="1"/>
  <c r="K125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N118" i="1"/>
  <c r="M118" i="1"/>
  <c r="L118" i="1"/>
  <c r="K118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N115" i="1"/>
  <c r="N121" i="1" s="1"/>
  <c r="M115" i="1"/>
  <c r="M121" i="1" s="1"/>
  <c r="L115" i="1"/>
  <c r="K115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N109" i="1"/>
  <c r="M109" i="1"/>
  <c r="L109" i="1"/>
  <c r="K109" i="1"/>
  <c r="AH108" i="1"/>
  <c r="AH186" i="1" s="1"/>
  <c r="AG108" i="1"/>
  <c r="AF108" i="1"/>
  <c r="AF186" i="1" s="1"/>
  <c r="AE108" i="1"/>
  <c r="AE186" i="1" s="1"/>
  <c r="AD108" i="1"/>
  <c r="AD186" i="1" s="1"/>
  <c r="AC108" i="1"/>
  <c r="AC186" i="1" s="1"/>
  <c r="AB108" i="1"/>
  <c r="AA108" i="1"/>
  <c r="AA186" i="1" s="1"/>
  <c r="Z108" i="1"/>
  <c r="Z186" i="1" s="1"/>
  <c r="Y108" i="1"/>
  <c r="X108" i="1"/>
  <c r="X186" i="1" s="1"/>
  <c r="W108" i="1"/>
  <c r="W186" i="1" s="1"/>
  <c r="V108" i="1"/>
  <c r="U108" i="1"/>
  <c r="U186" i="1" s="1"/>
  <c r="T108" i="1"/>
  <c r="S108" i="1"/>
  <c r="S186" i="1" s="1"/>
  <c r="R108" i="1"/>
  <c r="R186" i="1" s="1"/>
  <c r="Q108" i="1"/>
  <c r="P108" i="1"/>
  <c r="P186" i="1" s="1"/>
  <c r="O108" i="1"/>
  <c r="O186" i="1" s="1"/>
  <c r="N108" i="1"/>
  <c r="N186" i="1" s="1"/>
  <c r="M108" i="1"/>
  <c r="M186" i="1" s="1"/>
  <c r="L108" i="1"/>
  <c r="K108" i="1"/>
  <c r="N107" i="1"/>
  <c r="N112" i="1" s="1"/>
  <c r="M107" i="1"/>
  <c r="M112" i="1" s="1"/>
  <c r="L107" i="1"/>
  <c r="K107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C98" i="1"/>
  <c r="O93" i="1"/>
  <c r="N93" i="1"/>
  <c r="M93" i="1"/>
  <c r="L93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O84" i="1"/>
  <c r="N84" i="1"/>
  <c r="M84" i="1"/>
  <c r="L84" i="1"/>
  <c r="K84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N81" i="1"/>
  <c r="M81" i="1"/>
  <c r="L81" i="1"/>
  <c r="K81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N79" i="1"/>
  <c r="M79" i="1"/>
  <c r="L79" i="1"/>
  <c r="K79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M85" i="1" s="1"/>
  <c r="L78" i="1"/>
  <c r="L85" i="1" s="1"/>
  <c r="K78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N75" i="1" s="1"/>
  <c r="M65" i="1"/>
  <c r="M75" i="1" s="1"/>
  <c r="L65" i="1"/>
  <c r="K65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AH61" i="1"/>
  <c r="AC61" i="1"/>
  <c r="Z61" i="1"/>
  <c r="Y61" i="1"/>
  <c r="X61" i="1"/>
  <c r="M61" i="1"/>
  <c r="C56" i="1"/>
  <c r="B54" i="1"/>
  <c r="D47" i="1" s="1"/>
  <c r="D52" i="1"/>
  <c r="D51" i="1"/>
  <c r="D50" i="1"/>
  <c r="D49" i="1"/>
  <c r="D48" i="1"/>
  <c r="D44" i="1"/>
  <c r="I43" i="1"/>
  <c r="D43" i="1"/>
  <c r="H38" i="1"/>
  <c r="I38" i="1" s="1"/>
  <c r="H37" i="1"/>
  <c r="I37" i="1" s="1"/>
  <c r="E39" i="1" s="1"/>
  <c r="AH29" i="1"/>
  <c r="AH103" i="1" s="1"/>
  <c r="AG29" i="1"/>
  <c r="AG61" i="1" s="1"/>
  <c r="AF29" i="1"/>
  <c r="AF160" i="1" s="1"/>
  <c r="AE29" i="1"/>
  <c r="AE61" i="1" s="1"/>
  <c r="AD29" i="1"/>
  <c r="AC29" i="1"/>
  <c r="AB29" i="1"/>
  <c r="AB61" i="1" s="1"/>
  <c r="AA29" i="1"/>
  <c r="AA61" i="1" s="1"/>
  <c r="Z29" i="1"/>
  <c r="Y29" i="1"/>
  <c r="X29" i="1"/>
  <c r="X160" i="1" s="1"/>
  <c r="W29" i="1"/>
  <c r="W61" i="1" s="1"/>
  <c r="V29" i="1"/>
  <c r="U29" i="1"/>
  <c r="U61" i="1" s="1"/>
  <c r="T29" i="1"/>
  <c r="S29" i="1"/>
  <c r="S61" i="1" s="1"/>
  <c r="R29" i="1"/>
  <c r="R103" i="1" s="1"/>
  <c r="Q29" i="1"/>
  <c r="Q61" i="1" s="1"/>
  <c r="P29" i="1"/>
  <c r="P61" i="1" s="1"/>
  <c r="O29" i="1"/>
  <c r="O61" i="1" s="1"/>
  <c r="N29" i="1"/>
  <c r="M29" i="1"/>
  <c r="L29" i="1"/>
  <c r="K29" i="1"/>
  <c r="K61" i="1" s="1"/>
  <c r="AH28" i="1"/>
  <c r="AH30" i="1" s="1"/>
  <c r="AG28" i="1"/>
  <c r="AG30" i="1" s="1"/>
  <c r="AF28" i="1"/>
  <c r="AF30" i="1" s="1"/>
  <c r="AE28" i="1"/>
  <c r="AE30" i="1" s="1"/>
  <c r="AD28" i="1"/>
  <c r="AD30" i="1" s="1"/>
  <c r="AC28" i="1"/>
  <c r="AC30" i="1" s="1"/>
  <c r="AB28" i="1"/>
  <c r="AB30" i="1" s="1"/>
  <c r="AA28" i="1"/>
  <c r="AA30" i="1" s="1"/>
  <c r="Z28" i="1"/>
  <c r="Z30" i="1" s="1"/>
  <c r="Y28" i="1"/>
  <c r="Y30" i="1" s="1"/>
  <c r="X28" i="1"/>
  <c r="X30" i="1" s="1"/>
  <c r="W28" i="1"/>
  <c r="W30" i="1" s="1"/>
  <c r="V28" i="1"/>
  <c r="V30" i="1" s="1"/>
  <c r="U28" i="1"/>
  <c r="U30" i="1" s="1"/>
  <c r="T28" i="1"/>
  <c r="T30" i="1" s="1"/>
  <c r="S28" i="1"/>
  <c r="S30" i="1" s="1"/>
  <c r="R28" i="1"/>
  <c r="R30" i="1" s="1"/>
  <c r="Q28" i="1"/>
  <c r="Q30" i="1" s="1"/>
  <c r="P28" i="1"/>
  <c r="P30" i="1" s="1"/>
  <c r="O28" i="1"/>
  <c r="O30" i="1" s="1"/>
  <c r="N28" i="1"/>
  <c r="N30" i="1" s="1"/>
  <c r="M28" i="1"/>
  <c r="M30" i="1" s="1"/>
  <c r="L28" i="1"/>
  <c r="L30" i="1" s="1"/>
  <c r="K28" i="1"/>
  <c r="K30" i="1" s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F4" i="1"/>
  <c r="A4" i="1"/>
  <c r="A1" i="1"/>
  <c r="N673" i="1" l="1"/>
  <c r="M899" i="1"/>
  <c r="AG333" i="1"/>
  <c r="M611" i="1"/>
  <c r="M623" i="1" s="1"/>
  <c r="AC611" i="1"/>
  <c r="Y611" i="1"/>
  <c r="N682" i="1"/>
  <c r="Y706" i="1"/>
  <c r="AG706" i="1"/>
  <c r="L858" i="1"/>
  <c r="T858" i="1"/>
  <c r="AB858" i="1"/>
  <c r="K887" i="1"/>
  <c r="M87" i="1"/>
  <c r="M95" i="1" s="1"/>
  <c r="V749" i="1"/>
  <c r="Y333" i="1"/>
  <c r="L186" i="1"/>
  <c r="T186" i="1"/>
  <c r="AB186" i="1"/>
  <c r="AH333" i="1"/>
  <c r="N444" i="1"/>
  <c r="AD444" i="1"/>
  <c r="M388" i="1"/>
  <c r="M397" i="1" s="1"/>
  <c r="L406" i="1"/>
  <c r="L483" i="1"/>
  <c r="L485" i="1" s="1"/>
  <c r="K508" i="1"/>
  <c r="K518" i="1" s="1"/>
  <c r="K537" i="1" s="1"/>
  <c r="K517" i="1"/>
  <c r="K544" i="1"/>
  <c r="N568" i="1"/>
  <c r="N611" i="1"/>
  <c r="AD611" i="1"/>
  <c r="L621" i="1"/>
  <c r="K646" i="1"/>
  <c r="K655" i="1"/>
  <c r="K664" i="1"/>
  <c r="AH706" i="1"/>
  <c r="L793" i="1"/>
  <c r="X811" i="1"/>
  <c r="K820" i="1"/>
  <c r="L887" i="1"/>
  <c r="L899" i="1" s="1"/>
  <c r="L901" i="1" s="1"/>
  <c r="M982" i="1"/>
  <c r="AD749" i="1"/>
  <c r="N931" i="1"/>
  <c r="N932" i="1" s="1"/>
  <c r="K333" i="1"/>
  <c r="K535" i="1"/>
  <c r="AF61" i="1"/>
  <c r="K148" i="1"/>
  <c r="M172" i="1"/>
  <c r="N279" i="1"/>
  <c r="L333" i="1"/>
  <c r="L345" i="1" s="1"/>
  <c r="AB333" i="1"/>
  <c r="M343" i="1"/>
  <c r="L370" i="1"/>
  <c r="K379" i="1"/>
  <c r="K388" i="1"/>
  <c r="K397" i="1" s="1"/>
  <c r="K399" i="1" s="1"/>
  <c r="N406" i="1"/>
  <c r="AF430" i="1"/>
  <c r="N483" i="1"/>
  <c r="N485" i="1" s="1"/>
  <c r="M508" i="1"/>
  <c r="M518" i="1" s="1"/>
  <c r="L526" i="1"/>
  <c r="L535" i="1" s="1"/>
  <c r="M544" i="1"/>
  <c r="AF611" i="1"/>
  <c r="N621" i="1"/>
  <c r="M646" i="1"/>
  <c r="M656" i="1" s="1"/>
  <c r="M675" i="1" s="1"/>
  <c r="M686" i="1" s="1"/>
  <c r="M655" i="1"/>
  <c r="M664" i="1"/>
  <c r="M673" i="1" s="1"/>
  <c r="K784" i="1"/>
  <c r="K794" i="1" s="1"/>
  <c r="N793" i="1"/>
  <c r="N794" i="1" s="1"/>
  <c r="N813" i="1" s="1"/>
  <c r="M820" i="1"/>
  <c r="K897" i="1"/>
  <c r="L958" i="1"/>
  <c r="AE982" i="1"/>
  <c r="Z810" i="1"/>
  <c r="Z811" i="1" s="1"/>
  <c r="N85" i="1"/>
  <c r="N87" i="1" s="1"/>
  <c r="AF103" i="1"/>
  <c r="K112" i="1"/>
  <c r="L148" i="1"/>
  <c r="N172" i="1"/>
  <c r="M333" i="1"/>
  <c r="AC333" i="1"/>
  <c r="N343" i="1"/>
  <c r="L379" i="1"/>
  <c r="L388" i="1"/>
  <c r="L397" i="1" s="1"/>
  <c r="L430" i="1"/>
  <c r="K483" i="1"/>
  <c r="K485" i="1" s="1"/>
  <c r="N518" i="1"/>
  <c r="N517" i="1"/>
  <c r="N544" i="1"/>
  <c r="AG611" i="1"/>
  <c r="AE611" i="1"/>
  <c r="M706" i="1"/>
  <c r="AC706" i="1"/>
  <c r="L784" i="1"/>
  <c r="L794" i="1" s="1"/>
  <c r="L813" i="1" s="1"/>
  <c r="L824" i="1" s="1"/>
  <c r="N820" i="1"/>
  <c r="AE887" i="1"/>
  <c r="K380" i="1"/>
  <c r="M399" i="1"/>
  <c r="R61" i="1"/>
  <c r="K75" i="1"/>
  <c r="K85" i="1"/>
  <c r="L112" i="1"/>
  <c r="K121" i="1"/>
  <c r="K130" i="1"/>
  <c r="M148" i="1"/>
  <c r="N333" i="1"/>
  <c r="AH430" i="1"/>
  <c r="Z611" i="1"/>
  <c r="AH611" i="1"/>
  <c r="AF887" i="1"/>
  <c r="N958" i="1"/>
  <c r="AG982" i="1"/>
  <c r="N749" i="1"/>
  <c r="N761" i="1" s="1"/>
  <c r="AE430" i="1"/>
  <c r="L75" i="1"/>
  <c r="L87" i="1" s="1"/>
  <c r="L89" i="1" s="1"/>
  <c r="Q186" i="1"/>
  <c r="Y186" i="1"/>
  <c r="AG186" i="1"/>
  <c r="L121" i="1"/>
  <c r="L122" i="1" s="1"/>
  <c r="L141" i="1" s="1"/>
  <c r="L130" i="1"/>
  <c r="L139" i="1" s="1"/>
  <c r="N148" i="1"/>
  <c r="N228" i="1"/>
  <c r="N243" i="1" s="1"/>
  <c r="K236" i="1"/>
  <c r="AE333" i="1"/>
  <c r="K444" i="1"/>
  <c r="S444" i="1"/>
  <c r="AA444" i="1"/>
  <c r="N379" i="1"/>
  <c r="N388" i="1"/>
  <c r="N397" i="1" s="1"/>
  <c r="K430" i="1"/>
  <c r="AA430" i="1"/>
  <c r="M473" i="1"/>
  <c r="K568" i="1"/>
  <c r="K611" i="1"/>
  <c r="K623" i="1" s="1"/>
  <c r="K629" i="1" s="1"/>
  <c r="AA611" i="1"/>
  <c r="L682" i="1"/>
  <c r="AE706" i="1"/>
  <c r="M759" i="1"/>
  <c r="AG887" i="1"/>
  <c r="N897" i="1"/>
  <c r="N899" i="1" s="1"/>
  <c r="M922" i="1"/>
  <c r="M931" i="1"/>
  <c r="AH982" i="1"/>
  <c r="M89" i="1"/>
  <c r="M122" i="1"/>
  <c r="M141" i="1" s="1"/>
  <c r="D967" i="1"/>
  <c r="D910" i="1"/>
  <c r="D870" i="1"/>
  <c r="D829" i="1"/>
  <c r="D772" i="1"/>
  <c r="D732" i="1"/>
  <c r="D691" i="1"/>
  <c r="D634" i="1"/>
  <c r="D594" i="1"/>
  <c r="D553" i="1"/>
  <c r="D496" i="1"/>
  <c r="D358" i="1"/>
  <c r="D456" i="1"/>
  <c r="D415" i="1"/>
  <c r="D247" i="1"/>
  <c r="D316" i="1"/>
  <c r="D197" i="1"/>
  <c r="D157" i="1"/>
  <c r="D100" i="1"/>
  <c r="D58" i="1"/>
  <c r="AD970" i="1"/>
  <c r="AD913" i="1"/>
  <c r="AD873" i="1"/>
  <c r="AD832" i="1"/>
  <c r="AD775" i="1"/>
  <c r="AD637" i="1"/>
  <c r="AD735" i="1"/>
  <c r="AD694" i="1"/>
  <c r="AD597" i="1"/>
  <c r="AD499" i="1"/>
  <c r="AD556" i="1"/>
  <c r="AD459" i="1"/>
  <c r="AD361" i="1"/>
  <c r="AD418" i="1"/>
  <c r="AD250" i="1"/>
  <c r="AD319" i="1"/>
  <c r="AD160" i="1"/>
  <c r="AD103" i="1"/>
  <c r="AD200" i="1"/>
  <c r="N987" i="1"/>
  <c r="N989" i="1" s="1"/>
  <c r="N975" i="1"/>
  <c r="M987" i="1"/>
  <c r="M989" i="1" s="1"/>
  <c r="M975" i="1"/>
  <c r="M976" i="1" s="1"/>
  <c r="L987" i="1"/>
  <c r="L975" i="1"/>
  <c r="K987" i="1"/>
  <c r="K975" i="1"/>
  <c r="K976" i="1" s="1"/>
  <c r="N849" i="1"/>
  <c r="N837" i="1"/>
  <c r="M849" i="1"/>
  <c r="M851" i="1" s="1"/>
  <c r="M837" i="1"/>
  <c r="M838" i="1" s="1"/>
  <c r="M853" i="1" s="1"/>
  <c r="L849" i="1"/>
  <c r="L837" i="1"/>
  <c r="K849" i="1"/>
  <c r="K851" i="1" s="1"/>
  <c r="K837" i="1"/>
  <c r="M711" i="1"/>
  <c r="M699" i="1"/>
  <c r="M700" i="1" s="1"/>
  <c r="L711" i="1"/>
  <c r="L713" i="1" s="1"/>
  <c r="L699" i="1"/>
  <c r="L700" i="1" s="1"/>
  <c r="N711" i="1"/>
  <c r="N713" i="1" s="1"/>
  <c r="K711" i="1"/>
  <c r="N699" i="1"/>
  <c r="N700" i="1" s="1"/>
  <c r="N715" i="1" s="1"/>
  <c r="K699" i="1"/>
  <c r="K573" i="1"/>
  <c r="K561" i="1"/>
  <c r="K562" i="1" s="1"/>
  <c r="M573" i="1"/>
  <c r="M575" i="1" s="1"/>
  <c r="N561" i="1"/>
  <c r="N562" i="1" s="1"/>
  <c r="N577" i="1" s="1"/>
  <c r="L573" i="1"/>
  <c r="L575" i="1" s="1"/>
  <c r="M561" i="1"/>
  <c r="M562" i="1" s="1"/>
  <c r="M435" i="1"/>
  <c r="L561" i="1"/>
  <c r="L562" i="1" s="1"/>
  <c r="N573" i="1"/>
  <c r="N575" i="1" s="1"/>
  <c r="K435" i="1"/>
  <c r="L435" i="1"/>
  <c r="L437" i="1" s="1"/>
  <c r="N423" i="1"/>
  <c r="N424" i="1" s="1"/>
  <c r="M423" i="1"/>
  <c r="L423" i="1"/>
  <c r="K423" i="1"/>
  <c r="K424" i="1" s="1"/>
  <c r="N435" i="1"/>
  <c r="N437" i="1" s="1"/>
  <c r="N177" i="1"/>
  <c r="N179" i="1" s="1"/>
  <c r="N165" i="1"/>
  <c r="M177" i="1"/>
  <c r="M179" i="1" s="1"/>
  <c r="M165" i="1"/>
  <c r="L177" i="1"/>
  <c r="L179" i="1" s="1"/>
  <c r="L165" i="1"/>
  <c r="K177" i="1"/>
  <c r="K179" i="1" s="1"/>
  <c r="K165" i="1"/>
  <c r="K166" i="1" s="1"/>
  <c r="L970" i="1"/>
  <c r="L913" i="1"/>
  <c r="L873" i="1"/>
  <c r="L832" i="1"/>
  <c r="L775" i="1"/>
  <c r="L735" i="1"/>
  <c r="L637" i="1"/>
  <c r="L694" i="1"/>
  <c r="L597" i="1"/>
  <c r="L556" i="1"/>
  <c r="L499" i="1"/>
  <c r="L418" i="1"/>
  <c r="L319" i="1"/>
  <c r="L459" i="1"/>
  <c r="L361" i="1"/>
  <c r="L200" i="1"/>
  <c r="L160" i="1"/>
  <c r="T970" i="1"/>
  <c r="T913" i="1"/>
  <c r="T873" i="1"/>
  <c r="T832" i="1"/>
  <c r="T775" i="1"/>
  <c r="T735" i="1"/>
  <c r="T637" i="1"/>
  <c r="T694" i="1"/>
  <c r="T556" i="1"/>
  <c r="T597" i="1"/>
  <c r="T499" i="1"/>
  <c r="T418" i="1"/>
  <c r="T319" i="1"/>
  <c r="T459" i="1"/>
  <c r="T361" i="1"/>
  <c r="T250" i="1"/>
  <c r="T160" i="1"/>
  <c r="T200" i="1"/>
  <c r="AD61" i="1"/>
  <c r="M970" i="1"/>
  <c r="M913" i="1"/>
  <c r="M832" i="1"/>
  <c r="M873" i="1"/>
  <c r="M775" i="1"/>
  <c r="M735" i="1"/>
  <c r="M637" i="1"/>
  <c r="M694" i="1"/>
  <c r="M556" i="1"/>
  <c r="M597" i="1"/>
  <c r="M499" i="1"/>
  <c r="M459" i="1"/>
  <c r="M418" i="1"/>
  <c r="M361" i="1"/>
  <c r="M200" i="1"/>
  <c r="M319" i="1"/>
  <c r="M160" i="1"/>
  <c r="M103" i="1"/>
  <c r="U970" i="1"/>
  <c r="U913" i="1"/>
  <c r="U832" i="1"/>
  <c r="U873" i="1"/>
  <c r="U735" i="1"/>
  <c r="U775" i="1"/>
  <c r="U637" i="1"/>
  <c r="U694" i="1"/>
  <c r="U597" i="1"/>
  <c r="U499" i="1"/>
  <c r="U459" i="1"/>
  <c r="U556" i="1"/>
  <c r="U418" i="1"/>
  <c r="U361" i="1"/>
  <c r="U319" i="1"/>
  <c r="U250" i="1"/>
  <c r="U200" i="1"/>
  <c r="U160" i="1"/>
  <c r="U103" i="1"/>
  <c r="AC970" i="1"/>
  <c r="AC913" i="1"/>
  <c r="AC832" i="1"/>
  <c r="AC873" i="1"/>
  <c r="AC735" i="1"/>
  <c r="AC775" i="1"/>
  <c r="AC637" i="1"/>
  <c r="AC694" i="1"/>
  <c r="AC556" i="1"/>
  <c r="AC597" i="1"/>
  <c r="AC499" i="1"/>
  <c r="AC459" i="1"/>
  <c r="AC418" i="1"/>
  <c r="AC361" i="1"/>
  <c r="AC250" i="1"/>
  <c r="AC200" i="1"/>
  <c r="AC319" i="1"/>
  <c r="AC160" i="1"/>
  <c r="AC103" i="1"/>
  <c r="AB103" i="1"/>
  <c r="N139" i="1"/>
  <c r="V970" i="1"/>
  <c r="V913" i="1"/>
  <c r="V873" i="1"/>
  <c r="V832" i="1"/>
  <c r="V775" i="1"/>
  <c r="V637" i="1"/>
  <c r="V694" i="1"/>
  <c r="V735" i="1"/>
  <c r="V556" i="1"/>
  <c r="V597" i="1"/>
  <c r="V499" i="1"/>
  <c r="V361" i="1"/>
  <c r="V459" i="1"/>
  <c r="V418" i="1"/>
  <c r="V319" i="1"/>
  <c r="V160" i="1"/>
  <c r="V250" i="1"/>
  <c r="V200" i="1"/>
  <c r="V103" i="1"/>
  <c r="M410" i="1"/>
  <c r="M409" i="1"/>
  <c r="O970" i="1"/>
  <c r="O913" i="1"/>
  <c r="O873" i="1"/>
  <c r="O832" i="1"/>
  <c r="O775" i="1"/>
  <c r="O735" i="1"/>
  <c r="O694" i="1"/>
  <c r="O556" i="1"/>
  <c r="O597" i="1"/>
  <c r="O637" i="1"/>
  <c r="O459" i="1"/>
  <c r="O499" i="1"/>
  <c r="O361" i="1"/>
  <c r="O319" i="1"/>
  <c r="O418" i="1"/>
  <c r="O160" i="1"/>
  <c r="O200" i="1"/>
  <c r="O103" i="1"/>
  <c r="O250" i="1"/>
  <c r="L103" i="1"/>
  <c r="L166" i="1"/>
  <c r="AB200" i="1"/>
  <c r="N970" i="1"/>
  <c r="N913" i="1"/>
  <c r="N873" i="1"/>
  <c r="N832" i="1"/>
  <c r="N735" i="1"/>
  <c r="N637" i="1"/>
  <c r="N694" i="1"/>
  <c r="N775" i="1"/>
  <c r="N556" i="1"/>
  <c r="N597" i="1"/>
  <c r="N499" i="1"/>
  <c r="N459" i="1"/>
  <c r="N361" i="1"/>
  <c r="N418" i="1"/>
  <c r="N319" i="1"/>
  <c r="N160" i="1"/>
  <c r="N200" i="1"/>
  <c r="N103" i="1"/>
  <c r="W970" i="1"/>
  <c r="W913" i="1"/>
  <c r="W873" i="1"/>
  <c r="W832" i="1"/>
  <c r="W775" i="1"/>
  <c r="W735" i="1"/>
  <c r="W694" i="1"/>
  <c r="W637" i="1"/>
  <c r="W556" i="1"/>
  <c r="W597" i="1"/>
  <c r="W459" i="1"/>
  <c r="W499" i="1"/>
  <c r="W361" i="1"/>
  <c r="W160" i="1"/>
  <c r="W319" i="1"/>
  <c r="W418" i="1"/>
  <c r="W250" i="1"/>
  <c r="W200" i="1"/>
  <c r="W103" i="1"/>
  <c r="P970" i="1"/>
  <c r="P873" i="1"/>
  <c r="P913" i="1"/>
  <c r="P832" i="1"/>
  <c r="P775" i="1"/>
  <c r="P735" i="1"/>
  <c r="P637" i="1"/>
  <c r="P694" i="1"/>
  <c r="P556" i="1"/>
  <c r="P597" i="1"/>
  <c r="P459" i="1"/>
  <c r="P499" i="1"/>
  <c r="P361" i="1"/>
  <c r="P418" i="1"/>
  <c r="P319" i="1"/>
  <c r="P250" i="1"/>
  <c r="P200" i="1"/>
  <c r="AF970" i="1"/>
  <c r="AF873" i="1"/>
  <c r="AF913" i="1"/>
  <c r="AF832" i="1"/>
  <c r="AF775" i="1"/>
  <c r="AF735" i="1"/>
  <c r="AF637" i="1"/>
  <c r="AF694" i="1"/>
  <c r="AF556" i="1"/>
  <c r="AF597" i="1"/>
  <c r="AF459" i="1"/>
  <c r="AF499" i="1"/>
  <c r="AF361" i="1"/>
  <c r="AF418" i="1"/>
  <c r="AF319" i="1"/>
  <c r="AF250" i="1"/>
  <c r="AF200" i="1"/>
  <c r="P103" i="1"/>
  <c r="M166" i="1"/>
  <c r="Y970" i="1"/>
  <c r="Y913" i="1"/>
  <c r="Y873" i="1"/>
  <c r="Y832" i="1"/>
  <c r="Y735" i="1"/>
  <c r="Y775" i="1"/>
  <c r="Y694" i="1"/>
  <c r="Y637" i="1"/>
  <c r="Y597" i="1"/>
  <c r="Y556" i="1"/>
  <c r="Y499" i="1"/>
  <c r="Y361" i="1"/>
  <c r="Y459" i="1"/>
  <c r="Y418" i="1"/>
  <c r="Y319" i="1"/>
  <c r="Y250" i="1"/>
  <c r="Y200" i="1"/>
  <c r="Y103" i="1"/>
  <c r="Y160" i="1"/>
  <c r="N166" i="1"/>
  <c r="N250" i="1"/>
  <c r="AE970" i="1"/>
  <c r="AE913" i="1"/>
  <c r="AE873" i="1"/>
  <c r="AE832" i="1"/>
  <c r="AE775" i="1"/>
  <c r="AE735" i="1"/>
  <c r="AE694" i="1"/>
  <c r="AE637" i="1"/>
  <c r="AE556" i="1"/>
  <c r="AE597" i="1"/>
  <c r="AE459" i="1"/>
  <c r="AE499" i="1"/>
  <c r="AE361" i="1"/>
  <c r="AE319" i="1"/>
  <c r="AE418" i="1"/>
  <c r="AE160" i="1"/>
  <c r="AE250" i="1"/>
  <c r="AE103" i="1"/>
  <c r="AE200" i="1"/>
  <c r="X970" i="1"/>
  <c r="X873" i="1"/>
  <c r="X913" i="1"/>
  <c r="X832" i="1"/>
  <c r="X735" i="1"/>
  <c r="X637" i="1"/>
  <c r="X694" i="1"/>
  <c r="X775" i="1"/>
  <c r="X556" i="1"/>
  <c r="X597" i="1"/>
  <c r="X459" i="1"/>
  <c r="X499" i="1"/>
  <c r="X361" i="1"/>
  <c r="X418" i="1"/>
  <c r="X319" i="1"/>
  <c r="X250" i="1"/>
  <c r="X200" i="1"/>
  <c r="Q970" i="1"/>
  <c r="Q913" i="1"/>
  <c r="Q873" i="1"/>
  <c r="Q832" i="1"/>
  <c r="Q775" i="1"/>
  <c r="Q735" i="1"/>
  <c r="Q694" i="1"/>
  <c r="Q637" i="1"/>
  <c r="Q597" i="1"/>
  <c r="Q556" i="1"/>
  <c r="Q499" i="1"/>
  <c r="Q459" i="1"/>
  <c r="Q361" i="1"/>
  <c r="Q418" i="1"/>
  <c r="Q319" i="1"/>
  <c r="Q250" i="1"/>
  <c r="Q200" i="1"/>
  <c r="Q103" i="1"/>
  <c r="Q160" i="1"/>
  <c r="AG970" i="1"/>
  <c r="AG913" i="1"/>
  <c r="AG873" i="1"/>
  <c r="AG832" i="1"/>
  <c r="AG775" i="1"/>
  <c r="AG735" i="1"/>
  <c r="AG694" i="1"/>
  <c r="AG597" i="1"/>
  <c r="AG637" i="1"/>
  <c r="AG556" i="1"/>
  <c r="AG499" i="1"/>
  <c r="AG459" i="1"/>
  <c r="AG361" i="1"/>
  <c r="AG418" i="1"/>
  <c r="AG319" i="1"/>
  <c r="AG250" i="1"/>
  <c r="AG200" i="1"/>
  <c r="AG103" i="1"/>
  <c r="AG160" i="1"/>
  <c r="A7" i="1"/>
  <c r="A31" i="1" s="1"/>
  <c r="R970" i="1"/>
  <c r="R913" i="1"/>
  <c r="R873" i="1"/>
  <c r="R832" i="1"/>
  <c r="R775" i="1"/>
  <c r="R735" i="1"/>
  <c r="R694" i="1"/>
  <c r="R637" i="1"/>
  <c r="R597" i="1"/>
  <c r="R499" i="1"/>
  <c r="R361" i="1"/>
  <c r="R418" i="1"/>
  <c r="R319" i="1"/>
  <c r="R459" i="1"/>
  <c r="R556" i="1"/>
  <c r="R250" i="1"/>
  <c r="R160" i="1"/>
  <c r="Z970" i="1"/>
  <c r="Z913" i="1"/>
  <c r="Z873" i="1"/>
  <c r="Z832" i="1"/>
  <c r="Z775" i="1"/>
  <c r="Z694" i="1"/>
  <c r="Z735" i="1"/>
  <c r="Z637" i="1"/>
  <c r="Z597" i="1"/>
  <c r="Z556" i="1"/>
  <c r="Z499" i="1"/>
  <c r="Z361" i="1"/>
  <c r="Z459" i="1"/>
  <c r="Z418" i="1"/>
  <c r="Z319" i="1"/>
  <c r="Z200" i="1"/>
  <c r="Z250" i="1"/>
  <c r="Z160" i="1"/>
  <c r="AH970" i="1"/>
  <c r="AH913" i="1"/>
  <c r="AH873" i="1"/>
  <c r="AH832" i="1"/>
  <c r="AH694" i="1"/>
  <c r="AH735" i="1"/>
  <c r="AH775" i="1"/>
  <c r="AH637" i="1"/>
  <c r="AH556" i="1"/>
  <c r="AH597" i="1"/>
  <c r="AH499" i="1"/>
  <c r="AH361" i="1"/>
  <c r="AH418" i="1"/>
  <c r="AH319" i="1"/>
  <c r="AH459" i="1"/>
  <c r="AH250" i="1"/>
  <c r="AH200" i="1"/>
  <c r="AH160" i="1"/>
  <c r="L61" i="1"/>
  <c r="T61" i="1"/>
  <c r="T103" i="1"/>
  <c r="N122" i="1"/>
  <c r="K139" i="1"/>
  <c r="S970" i="1"/>
  <c r="S913" i="1"/>
  <c r="S832" i="1"/>
  <c r="S873" i="1"/>
  <c r="S775" i="1"/>
  <c r="S735" i="1"/>
  <c r="S694" i="1"/>
  <c r="S597" i="1"/>
  <c r="S637" i="1"/>
  <c r="S556" i="1"/>
  <c r="S499" i="1"/>
  <c r="S459" i="1"/>
  <c r="S418" i="1"/>
  <c r="S319" i="1"/>
  <c r="S361" i="1"/>
  <c r="S250" i="1"/>
  <c r="S103" i="1"/>
  <c r="S160" i="1"/>
  <c r="S200" i="1"/>
  <c r="X103" i="1"/>
  <c r="K970" i="1"/>
  <c r="K913" i="1"/>
  <c r="K832" i="1"/>
  <c r="K873" i="1"/>
  <c r="K775" i="1"/>
  <c r="K735" i="1"/>
  <c r="K694" i="1"/>
  <c r="K597" i="1"/>
  <c r="K637" i="1"/>
  <c r="K556" i="1"/>
  <c r="K499" i="1"/>
  <c r="K459" i="1"/>
  <c r="K418" i="1"/>
  <c r="K319" i="1"/>
  <c r="K361" i="1"/>
  <c r="K103" i="1"/>
  <c r="K200" i="1"/>
  <c r="K160" i="1"/>
  <c r="AA970" i="1"/>
  <c r="AA913" i="1"/>
  <c r="AA832" i="1"/>
  <c r="AA873" i="1"/>
  <c r="AA775" i="1"/>
  <c r="AA735" i="1"/>
  <c r="AA694" i="1"/>
  <c r="AA637" i="1"/>
  <c r="AA597" i="1"/>
  <c r="AA499" i="1"/>
  <c r="AA556" i="1"/>
  <c r="AA459" i="1"/>
  <c r="AA418" i="1"/>
  <c r="AA319" i="1"/>
  <c r="AA361" i="1"/>
  <c r="AA250" i="1"/>
  <c r="AA200" i="1"/>
  <c r="AA103" i="1"/>
  <c r="AA160" i="1"/>
  <c r="AB970" i="1"/>
  <c r="AB913" i="1"/>
  <c r="AB873" i="1"/>
  <c r="AB832" i="1"/>
  <c r="AB775" i="1"/>
  <c r="AB735" i="1"/>
  <c r="AB637" i="1"/>
  <c r="AB694" i="1"/>
  <c r="AB597" i="1"/>
  <c r="AB556" i="1"/>
  <c r="AB499" i="1"/>
  <c r="AB418" i="1"/>
  <c r="AB319" i="1"/>
  <c r="AB459" i="1"/>
  <c r="AB361" i="1"/>
  <c r="AB250" i="1"/>
  <c r="AB160" i="1"/>
  <c r="N61" i="1"/>
  <c r="V61" i="1"/>
  <c r="Z103" i="1"/>
  <c r="P160" i="1"/>
  <c r="AE279" i="1"/>
  <c r="AG279" i="1"/>
  <c r="K228" i="1"/>
  <c r="K243" i="1" s="1"/>
  <c r="L228" i="1"/>
  <c r="L243" i="1" s="1"/>
  <c r="M228" i="1"/>
  <c r="M243" i="1" s="1"/>
  <c r="M345" i="1"/>
  <c r="N380" i="1"/>
  <c r="N399" i="1" s="1"/>
  <c r="AB430" i="1"/>
  <c r="M537" i="1"/>
  <c r="N307" i="1"/>
  <c r="N309" i="1" s="1"/>
  <c r="L424" i="1"/>
  <c r="M437" i="1"/>
  <c r="D554" i="1"/>
  <c r="D497" i="1"/>
  <c r="D457" i="1"/>
  <c r="AH279" i="1"/>
  <c r="M424" i="1"/>
  <c r="Z333" i="1"/>
  <c r="K345" i="1"/>
  <c r="D359" i="1"/>
  <c r="D416" i="1"/>
  <c r="D317" i="1"/>
  <c r="L353" i="1"/>
  <c r="L347" i="1"/>
  <c r="M485" i="1"/>
  <c r="P582" i="1"/>
  <c r="X582" i="1"/>
  <c r="AF582" i="1"/>
  <c r="K548" i="1"/>
  <c r="K547" i="1"/>
  <c r="K437" i="1"/>
  <c r="L537" i="1"/>
  <c r="L686" i="1"/>
  <c r="L685" i="1"/>
  <c r="M535" i="1"/>
  <c r="N535" i="1"/>
  <c r="N537" i="1" s="1"/>
  <c r="K575" i="1"/>
  <c r="L623" i="1"/>
  <c r="M629" i="1"/>
  <c r="M625" i="1"/>
  <c r="D692" i="1"/>
  <c r="D635" i="1"/>
  <c r="K656" i="1"/>
  <c r="K673" i="1"/>
  <c r="AD706" i="1"/>
  <c r="M713" i="1"/>
  <c r="M685" i="1"/>
  <c r="N656" i="1"/>
  <c r="N675" i="1" s="1"/>
  <c r="R720" i="1"/>
  <c r="Z720" i="1"/>
  <c r="K700" i="1"/>
  <c r="K713" i="1"/>
  <c r="D830" i="1"/>
  <c r="D773" i="1"/>
  <c r="K761" i="1"/>
  <c r="L767" i="1"/>
  <c r="L763" i="1"/>
  <c r="D733" i="1"/>
  <c r="M761" i="1"/>
  <c r="N767" i="1"/>
  <c r="N763" i="1"/>
  <c r="N838" i="1"/>
  <c r="N851" i="1"/>
  <c r="M794" i="1"/>
  <c r="Q858" i="1"/>
  <c r="Y858" i="1"/>
  <c r="AG858" i="1"/>
  <c r="K811" i="1"/>
  <c r="K813" i="1" s="1"/>
  <c r="S811" i="1"/>
  <c r="AA811" i="1"/>
  <c r="P811" i="1"/>
  <c r="M811" i="1"/>
  <c r="U811" i="1"/>
  <c r="AC811" i="1"/>
  <c r="K838" i="1"/>
  <c r="N858" i="1"/>
  <c r="V858" i="1"/>
  <c r="AD858" i="1"/>
  <c r="L838" i="1"/>
  <c r="L851" i="1"/>
  <c r="D968" i="1"/>
  <c r="D911" i="1"/>
  <c r="D871" i="1"/>
  <c r="M905" i="1"/>
  <c r="M901" i="1"/>
  <c r="AD887" i="1"/>
  <c r="L962" i="1"/>
  <c r="L961" i="1"/>
  <c r="N940" i="1"/>
  <c r="N949" i="1" s="1"/>
  <c r="K989" i="1"/>
  <c r="L989" i="1"/>
  <c r="K940" i="1"/>
  <c r="K949" i="1" s="1"/>
  <c r="K951" i="1" s="1"/>
  <c r="L976" i="1"/>
  <c r="M940" i="1"/>
  <c r="M949" i="1" s="1"/>
  <c r="N976" i="1"/>
  <c r="N439" i="1" l="1"/>
  <c r="N450" i="1" s="1"/>
  <c r="N95" i="1"/>
  <c r="N89" i="1"/>
  <c r="N141" i="1"/>
  <c r="L95" i="1"/>
  <c r="N491" i="1"/>
  <c r="N487" i="1"/>
  <c r="K625" i="1"/>
  <c r="K715" i="1"/>
  <c r="K719" i="1" s="1"/>
  <c r="L715" i="1"/>
  <c r="L726" i="1" s="1"/>
  <c r="L905" i="1"/>
  <c r="K899" i="1"/>
  <c r="K905" i="1" s="1"/>
  <c r="N905" i="1"/>
  <c r="N901" i="1"/>
  <c r="M991" i="1"/>
  <c r="M1002" i="1" s="1"/>
  <c r="L487" i="1"/>
  <c r="L491" i="1"/>
  <c r="K491" i="1"/>
  <c r="K487" i="1"/>
  <c r="N823" i="1"/>
  <c r="N824" i="1"/>
  <c r="N853" i="1"/>
  <c r="N857" i="1" s="1"/>
  <c r="K577" i="1"/>
  <c r="K588" i="1" s="1"/>
  <c r="K122" i="1"/>
  <c r="K141" i="1" s="1"/>
  <c r="L823" i="1"/>
  <c r="N345" i="1"/>
  <c r="L380" i="1"/>
  <c r="L399" i="1" s="1"/>
  <c r="N623" i="1"/>
  <c r="K87" i="1"/>
  <c r="L577" i="1"/>
  <c r="L588" i="1" s="1"/>
  <c r="N951" i="1"/>
  <c r="N962" i="1" s="1"/>
  <c r="L439" i="1"/>
  <c r="M932" i="1"/>
  <c r="M951" i="1" s="1"/>
  <c r="A54" i="1"/>
  <c r="N588" i="1"/>
  <c r="N581" i="1"/>
  <c r="M715" i="1"/>
  <c r="L629" i="1"/>
  <c r="L625" i="1"/>
  <c r="N410" i="1"/>
  <c r="N409" i="1"/>
  <c r="K991" i="1"/>
  <c r="M864" i="1"/>
  <c r="K675" i="1"/>
  <c r="M491" i="1"/>
  <c r="M487" i="1"/>
  <c r="L450" i="1"/>
  <c r="K824" i="1"/>
  <c r="K823" i="1"/>
  <c r="K181" i="1"/>
  <c r="M181" i="1"/>
  <c r="M577" i="1"/>
  <c r="K962" i="1"/>
  <c r="K961" i="1"/>
  <c r="M767" i="1"/>
  <c r="M763" i="1"/>
  <c r="N686" i="1"/>
  <c r="N685" i="1"/>
  <c r="L991" i="1"/>
  <c r="L853" i="1"/>
  <c r="K767" i="1"/>
  <c r="K763" i="1"/>
  <c r="K409" i="1"/>
  <c r="K410" i="1"/>
  <c r="K439" i="1"/>
  <c r="L152" i="1"/>
  <c r="L151" i="1"/>
  <c r="K853" i="1"/>
  <c r="L547" i="1"/>
  <c r="L548" i="1"/>
  <c r="M439" i="1"/>
  <c r="M547" i="1"/>
  <c r="M548" i="1"/>
  <c r="N152" i="1"/>
  <c r="N151" i="1"/>
  <c r="N181" i="1"/>
  <c r="N726" i="1"/>
  <c r="N719" i="1"/>
  <c r="B33" i="1"/>
  <c r="L181" i="1"/>
  <c r="N991" i="1"/>
  <c r="M813" i="1"/>
  <c r="K353" i="1"/>
  <c r="K347" i="1"/>
  <c r="M353" i="1"/>
  <c r="M347" i="1"/>
  <c r="N548" i="1"/>
  <c r="N547" i="1"/>
  <c r="M152" i="1"/>
  <c r="M151" i="1"/>
  <c r="N864" i="1" l="1"/>
  <c r="N443" i="1"/>
  <c r="K581" i="1"/>
  <c r="K584" i="1" s="1"/>
  <c r="K726" i="1"/>
  <c r="K901" i="1"/>
  <c r="K151" i="1"/>
  <c r="K152" i="1"/>
  <c r="M962" i="1"/>
  <c r="M961" i="1"/>
  <c r="N961" i="1"/>
  <c r="K89" i="1"/>
  <c r="K95" i="1"/>
  <c r="N625" i="1"/>
  <c r="N629" i="1"/>
  <c r="L410" i="1"/>
  <c r="L409" i="1"/>
  <c r="N353" i="1"/>
  <c r="N347" i="1"/>
  <c r="A312" i="1"/>
  <c r="A452" i="1" s="1"/>
  <c r="B46" i="1"/>
  <c r="N192" i="1"/>
  <c r="N185" i="1"/>
  <c r="K725" i="1"/>
  <c r="L717" i="1"/>
  <c r="L719" i="1" s="1"/>
  <c r="K722" i="1"/>
  <c r="M726" i="1"/>
  <c r="M824" i="1"/>
  <c r="M823" i="1"/>
  <c r="K450" i="1"/>
  <c r="K443" i="1"/>
  <c r="L1002" i="1"/>
  <c r="M588" i="1"/>
  <c r="K1002" i="1"/>
  <c r="K995" i="1"/>
  <c r="N863" i="1"/>
  <c r="N860" i="1"/>
  <c r="O855" i="1"/>
  <c r="M192" i="1"/>
  <c r="K192" i="1"/>
  <c r="K185" i="1"/>
  <c r="N587" i="1"/>
  <c r="N584" i="1"/>
  <c r="O579" i="1"/>
  <c r="K857" i="1"/>
  <c r="K864" i="1"/>
  <c r="L192" i="1"/>
  <c r="M450" i="1"/>
  <c r="N449" i="1"/>
  <c r="O441" i="1"/>
  <c r="N446" i="1"/>
  <c r="N1002" i="1"/>
  <c r="N725" i="1"/>
  <c r="O717" i="1"/>
  <c r="N722" i="1"/>
  <c r="L864" i="1"/>
  <c r="K686" i="1"/>
  <c r="K685" i="1"/>
  <c r="L579" i="1" l="1"/>
  <c r="L581" i="1" s="1"/>
  <c r="L584" i="1" s="1"/>
  <c r="K587" i="1"/>
  <c r="B56" i="1"/>
  <c r="A590" i="1"/>
  <c r="K1001" i="1"/>
  <c r="L993" i="1"/>
  <c r="L995" i="1" s="1"/>
  <c r="K998" i="1"/>
  <c r="K446" i="1"/>
  <c r="L441" i="1"/>
  <c r="L443" i="1" s="1"/>
  <c r="K449" i="1"/>
  <c r="K863" i="1"/>
  <c r="K860" i="1"/>
  <c r="L855" i="1"/>
  <c r="L857" i="1" s="1"/>
  <c r="L725" i="1"/>
  <c r="M717" i="1"/>
  <c r="M719" i="1" s="1"/>
  <c r="L722" i="1"/>
  <c r="K191" i="1"/>
  <c r="L183" i="1"/>
  <c r="L185" i="1" s="1"/>
  <c r="K188" i="1"/>
  <c r="N191" i="1"/>
  <c r="O183" i="1"/>
  <c r="N188" i="1"/>
  <c r="M579" i="1" l="1"/>
  <c r="M581" i="1" s="1"/>
  <c r="L587" i="1"/>
  <c r="A728" i="1"/>
  <c r="A866" i="1" s="1"/>
  <c r="A1004" i="1" s="1"/>
  <c r="A1015" i="1" s="1"/>
  <c r="B98" i="1"/>
  <c r="L449" i="1"/>
  <c r="M441" i="1"/>
  <c r="M443" i="1" s="1"/>
  <c r="L446" i="1"/>
  <c r="L860" i="1"/>
  <c r="M855" i="1"/>
  <c r="M857" i="1" s="1"/>
  <c r="L863" i="1"/>
  <c r="L191" i="1"/>
  <c r="M183" i="1"/>
  <c r="M185" i="1" s="1"/>
  <c r="L188" i="1"/>
  <c r="M722" i="1"/>
  <c r="M725" i="1"/>
  <c r="L1001" i="1"/>
  <c r="M993" i="1"/>
  <c r="M995" i="1" s="1"/>
  <c r="L998" i="1"/>
  <c r="M587" i="1"/>
  <c r="M584" i="1"/>
  <c r="B155" i="1" l="1"/>
  <c r="B195" i="1" s="1"/>
  <c r="M1001" i="1"/>
  <c r="N993" i="1"/>
  <c r="N995" i="1" s="1"/>
  <c r="M998" i="1"/>
  <c r="M863" i="1"/>
  <c r="M860" i="1"/>
  <c r="M446" i="1"/>
  <c r="M449" i="1"/>
  <c r="M188" i="1"/>
  <c r="M191" i="1"/>
  <c r="B245" i="1" l="1"/>
  <c r="N1001" i="1"/>
  <c r="O993" i="1"/>
  <c r="N998" i="1"/>
  <c r="B314" i="1" l="1"/>
  <c r="B356" i="1" s="1"/>
  <c r="B413" i="1" s="1"/>
  <c r="B454" i="1" s="1"/>
  <c r="B494" i="1" s="1"/>
  <c r="B551" i="1" s="1"/>
  <c r="B592" i="1" s="1"/>
  <c r="B632" i="1" s="1"/>
  <c r="B689" i="1" s="1"/>
  <c r="B730" i="1" s="1"/>
  <c r="B770" i="1" s="1"/>
  <c r="B827" i="1" s="1"/>
  <c r="B868" i="1" s="1"/>
  <c r="B908" i="1" s="1"/>
  <c r="B965" i="1" s="1"/>
  <c r="Q755" i="1"/>
  <c r="R755" i="1"/>
  <c r="R479" i="1"/>
  <c r="P617" i="1"/>
  <c r="P339" i="1"/>
  <c r="P479" i="1"/>
  <c r="R339" i="1"/>
  <c r="Q339" i="1"/>
  <c r="P755" i="1"/>
  <c r="Q617" i="1"/>
  <c r="Q479" i="1"/>
  <c r="R617" i="1"/>
  <c r="T615" i="1" l="1"/>
  <c r="T711" i="1"/>
  <c r="T713" i="1" s="1"/>
  <c r="Q711" i="1"/>
  <c r="Q713" i="1" s="1"/>
  <c r="Q615" i="1"/>
  <c r="T435" i="1"/>
  <c r="T437" i="1" s="1"/>
  <c r="T337" i="1"/>
  <c r="R435" i="1"/>
  <c r="R437" i="1" s="1"/>
  <c r="R337" i="1"/>
  <c r="T477" i="1"/>
  <c r="T573" i="1"/>
  <c r="T575" i="1" s="1"/>
  <c r="P477" i="1"/>
  <c r="P573" i="1"/>
  <c r="P575" i="1" s="1"/>
  <c r="P615" i="1"/>
  <c r="P711" i="1"/>
  <c r="P713" i="1" s="1"/>
  <c r="S615" i="1"/>
  <c r="S711" i="1"/>
  <c r="S713" i="1" s="1"/>
  <c r="S891" i="1"/>
  <c r="S987" i="1"/>
  <c r="S989" i="1" s="1"/>
  <c r="T753" i="1"/>
  <c r="P987" i="1"/>
  <c r="P989" i="1" s="1"/>
  <c r="P891" i="1"/>
  <c r="R615" i="1"/>
  <c r="R711" i="1"/>
  <c r="R713" i="1" s="1"/>
  <c r="S435" i="1"/>
  <c r="S437" i="1" s="1"/>
  <c r="S337" i="1"/>
  <c r="Q435" i="1"/>
  <c r="Q437" i="1" s="1"/>
  <c r="Q337" i="1"/>
  <c r="S477" i="1"/>
  <c r="S573" i="1"/>
  <c r="S575" i="1" s="1"/>
  <c r="R477" i="1"/>
  <c r="R573" i="1"/>
  <c r="R575" i="1" s="1"/>
  <c r="R753" i="1"/>
  <c r="R759" i="1" s="1"/>
  <c r="R761" i="1" s="1"/>
  <c r="Q477" i="1"/>
  <c r="Q573" i="1"/>
  <c r="Q575" i="1" s="1"/>
  <c r="R891" i="1"/>
  <c r="R987" i="1"/>
  <c r="R989" i="1" s="1"/>
  <c r="P435" i="1"/>
  <c r="P437" i="1" s="1"/>
  <c r="P337" i="1"/>
  <c r="T891" i="1"/>
  <c r="T987" i="1"/>
  <c r="T989" i="1" s="1"/>
  <c r="S753" i="1"/>
  <c r="Q891" i="1"/>
  <c r="Q987" i="1"/>
  <c r="Q989" i="1" s="1"/>
  <c r="R849" i="1" l="1"/>
  <c r="R851" i="1" s="1"/>
  <c r="R837" i="1"/>
  <c r="R838" i="1" s="1"/>
  <c r="P849" i="1"/>
  <c r="P851" i="1" s="1"/>
  <c r="P837" i="1"/>
  <c r="P838" i="1" s="1"/>
  <c r="T837" i="1"/>
  <c r="T838" i="1" s="1"/>
  <c r="T849" i="1"/>
  <c r="T851" i="1" s="1"/>
  <c r="S837" i="1"/>
  <c r="S838" i="1" s="1"/>
  <c r="S849" i="1"/>
  <c r="S851" i="1" s="1"/>
  <c r="Q849" i="1"/>
  <c r="Q851" i="1" s="1"/>
  <c r="Q837" i="1"/>
  <c r="Q838" i="1" s="1"/>
  <c r="R763" i="1"/>
  <c r="T79" i="1"/>
  <c r="Q177" i="1"/>
  <c r="Q179" i="1" s="1"/>
  <c r="T177" i="1"/>
  <c r="T179" i="1" s="1"/>
  <c r="S79" i="1"/>
  <c r="R79" i="1"/>
  <c r="P177" i="1"/>
  <c r="P179" i="1" s="1"/>
  <c r="S177" i="1"/>
  <c r="S179" i="1" s="1"/>
  <c r="R177" i="1"/>
  <c r="R179" i="1" s="1"/>
  <c r="T853" i="1" l="1"/>
  <c r="P853" i="1"/>
  <c r="R853" i="1"/>
  <c r="S853" i="1"/>
  <c r="Q853" i="1"/>
  <c r="AE753" i="1" l="1"/>
  <c r="AA753" i="1"/>
  <c r="W753" i="1"/>
  <c r="AF891" i="1"/>
  <c r="AF987" i="1"/>
  <c r="AF989" i="1" s="1"/>
  <c r="AB891" i="1"/>
  <c r="AB987" i="1"/>
  <c r="AB989" i="1" s="1"/>
  <c r="X891" i="1"/>
  <c r="X987" i="1"/>
  <c r="X989" i="1" s="1"/>
  <c r="O891" i="1"/>
  <c r="O987" i="1"/>
  <c r="O989" i="1" s="1"/>
  <c r="AG477" i="1"/>
  <c r="AG573" i="1"/>
  <c r="AG575" i="1" s="1"/>
  <c r="AC477" i="1"/>
  <c r="AC573" i="1"/>
  <c r="AC575" i="1" s="1"/>
  <c r="Y477" i="1"/>
  <c r="Y573" i="1"/>
  <c r="Y575" i="1" s="1"/>
  <c r="U477" i="1"/>
  <c r="U573" i="1"/>
  <c r="U575" i="1" s="1"/>
  <c r="AH435" i="1"/>
  <c r="AH437" i="1" s="1"/>
  <c r="AH337" i="1"/>
  <c r="AD435" i="1"/>
  <c r="AD437" i="1" s="1"/>
  <c r="AD337" i="1"/>
  <c r="Z435" i="1"/>
  <c r="Z437" i="1" s="1"/>
  <c r="Z337" i="1"/>
  <c r="V435" i="1"/>
  <c r="V437" i="1" s="1"/>
  <c r="V337" i="1"/>
  <c r="AG615" i="1"/>
  <c r="AG711" i="1"/>
  <c r="AG713" i="1" s="1"/>
  <c r="AC615" i="1"/>
  <c r="AC711" i="1"/>
  <c r="AC713" i="1" s="1"/>
  <c r="Y615" i="1"/>
  <c r="Y711" i="1"/>
  <c r="Y713" i="1" s="1"/>
  <c r="U615" i="1"/>
  <c r="U711" i="1"/>
  <c r="U713" i="1" s="1"/>
  <c r="AH753" i="1"/>
  <c r="AD753" i="1"/>
  <c r="Z753" i="1"/>
  <c r="V753" i="1"/>
  <c r="AE891" i="1"/>
  <c r="AE987" i="1"/>
  <c r="AE989" i="1" s="1"/>
  <c r="AA891" i="1"/>
  <c r="AA987" i="1"/>
  <c r="AA989" i="1" s="1"/>
  <c r="W891" i="1"/>
  <c r="W987" i="1"/>
  <c r="W989" i="1" s="1"/>
  <c r="AF477" i="1"/>
  <c r="AF573" i="1"/>
  <c r="AF575" i="1" s="1"/>
  <c r="AB477" i="1"/>
  <c r="AB573" i="1"/>
  <c r="AB575" i="1" s="1"/>
  <c r="X477" i="1"/>
  <c r="X573" i="1"/>
  <c r="X575" i="1" s="1"/>
  <c r="O477" i="1"/>
  <c r="O573" i="1"/>
  <c r="O575" i="1" s="1"/>
  <c r="AG435" i="1"/>
  <c r="AG437" i="1" s="1"/>
  <c r="AG337" i="1"/>
  <c r="AC435" i="1"/>
  <c r="AC437" i="1" s="1"/>
  <c r="AC337" i="1"/>
  <c r="Y435" i="1"/>
  <c r="Y437" i="1" s="1"/>
  <c r="Y337" i="1"/>
  <c r="U435" i="1"/>
  <c r="U437" i="1" s="1"/>
  <c r="U337" i="1"/>
  <c r="AF615" i="1"/>
  <c r="AF711" i="1"/>
  <c r="AF713" i="1" s="1"/>
  <c r="AB615" i="1"/>
  <c r="AB711" i="1"/>
  <c r="AB713" i="1" s="1"/>
  <c r="X615" i="1"/>
  <c r="X711" i="1"/>
  <c r="X713" i="1" s="1"/>
  <c r="O615" i="1"/>
  <c r="O711" i="1"/>
  <c r="O713" i="1" s="1"/>
  <c r="AG753" i="1"/>
  <c r="AC753" i="1"/>
  <c r="Y753" i="1"/>
  <c r="U753" i="1"/>
  <c r="AH891" i="1"/>
  <c r="AH987" i="1"/>
  <c r="AH989" i="1" s="1"/>
  <c r="AD891" i="1"/>
  <c r="AD987" i="1"/>
  <c r="AD989" i="1" s="1"/>
  <c r="Z891" i="1"/>
  <c r="Z987" i="1"/>
  <c r="Z989" i="1" s="1"/>
  <c r="V891" i="1"/>
  <c r="V987" i="1"/>
  <c r="V989" i="1" s="1"/>
  <c r="AE477" i="1"/>
  <c r="AE573" i="1"/>
  <c r="AE575" i="1" s="1"/>
  <c r="AA477" i="1"/>
  <c r="AA573" i="1"/>
  <c r="AA575" i="1" s="1"/>
  <c r="W477" i="1"/>
  <c r="W573" i="1"/>
  <c r="W575" i="1" s="1"/>
  <c r="AF435" i="1"/>
  <c r="AF437" i="1" s="1"/>
  <c r="AF337" i="1"/>
  <c r="AB435" i="1"/>
  <c r="AB437" i="1" s="1"/>
  <c r="AB337" i="1"/>
  <c r="X435" i="1"/>
  <c r="X437" i="1" s="1"/>
  <c r="X337" i="1"/>
  <c r="O435" i="1"/>
  <c r="O437" i="1" s="1"/>
  <c r="O337" i="1"/>
  <c r="AE615" i="1"/>
  <c r="AE711" i="1"/>
  <c r="AE713" i="1" s="1"/>
  <c r="AA615" i="1"/>
  <c r="AA711" i="1"/>
  <c r="AA713" i="1" s="1"/>
  <c r="W615" i="1"/>
  <c r="W711" i="1"/>
  <c r="W713" i="1" s="1"/>
  <c r="AF753" i="1"/>
  <c r="AB753" i="1"/>
  <c r="X753" i="1"/>
  <c r="AG891" i="1"/>
  <c r="AG987" i="1"/>
  <c r="AG989" i="1" s="1"/>
  <c r="AC891" i="1"/>
  <c r="AC987" i="1"/>
  <c r="AC989" i="1" s="1"/>
  <c r="Y987" i="1"/>
  <c r="Y989" i="1" s="1"/>
  <c r="Y891" i="1"/>
  <c r="U891" i="1"/>
  <c r="U987" i="1"/>
  <c r="U989" i="1" s="1"/>
  <c r="AH477" i="1"/>
  <c r="AH573" i="1"/>
  <c r="AH575" i="1" s="1"/>
  <c r="AD477" i="1"/>
  <c r="AD573" i="1"/>
  <c r="AD575" i="1" s="1"/>
  <c r="Z477" i="1"/>
  <c r="Z573" i="1"/>
  <c r="Z575" i="1" s="1"/>
  <c r="V477" i="1"/>
  <c r="V573" i="1"/>
  <c r="V575" i="1" s="1"/>
  <c r="AE435" i="1"/>
  <c r="AE437" i="1" s="1"/>
  <c r="AE337" i="1"/>
  <c r="AA435" i="1"/>
  <c r="AA437" i="1" s="1"/>
  <c r="AA337" i="1"/>
  <c r="W435" i="1"/>
  <c r="W437" i="1" s="1"/>
  <c r="W337" i="1"/>
  <c r="AH615" i="1"/>
  <c r="AH711" i="1"/>
  <c r="AH713" i="1" s="1"/>
  <c r="AD615" i="1"/>
  <c r="AD711" i="1"/>
  <c r="AD713" i="1" s="1"/>
  <c r="Z615" i="1"/>
  <c r="Z711" i="1"/>
  <c r="Z713" i="1" s="1"/>
  <c r="V615" i="1"/>
  <c r="V711" i="1"/>
  <c r="V713" i="1" s="1"/>
  <c r="U849" i="1" l="1"/>
  <c r="U851" i="1" s="1"/>
  <c r="U837" i="1"/>
  <c r="U838" i="1" s="1"/>
  <c r="AB837" i="1"/>
  <c r="AB838" i="1" s="1"/>
  <c r="AB849" i="1"/>
  <c r="AB851" i="1" s="1"/>
  <c r="AF837" i="1"/>
  <c r="AF838" i="1" s="1"/>
  <c r="AF849" i="1"/>
  <c r="AF851" i="1" s="1"/>
  <c r="Y849" i="1"/>
  <c r="Y851" i="1" s="1"/>
  <c r="Y837" i="1"/>
  <c r="Y838" i="1" s="1"/>
  <c r="AD849" i="1"/>
  <c r="AD851" i="1" s="1"/>
  <c r="AD837" i="1"/>
  <c r="AD838" i="1" s="1"/>
  <c r="AE849" i="1"/>
  <c r="AE851" i="1" s="1"/>
  <c r="AE837" i="1"/>
  <c r="AE838" i="1" s="1"/>
  <c r="O837" i="1"/>
  <c r="O838" i="1" s="1"/>
  <c r="O849" i="1"/>
  <c r="O851" i="1" s="1"/>
  <c r="AC849" i="1"/>
  <c r="AC851" i="1" s="1"/>
  <c r="AC837" i="1"/>
  <c r="AC838" i="1" s="1"/>
  <c r="AH849" i="1"/>
  <c r="AH851" i="1" s="1"/>
  <c r="AH837" i="1"/>
  <c r="AH838" i="1" s="1"/>
  <c r="AH853" i="1" s="1"/>
  <c r="X837" i="1"/>
  <c r="X838" i="1" s="1"/>
  <c r="X849" i="1"/>
  <c r="X851" i="1" s="1"/>
  <c r="AG849" i="1"/>
  <c r="AG851" i="1" s="1"/>
  <c r="AG837" i="1"/>
  <c r="AG838" i="1" s="1"/>
  <c r="V849" i="1"/>
  <c r="V851" i="1" s="1"/>
  <c r="V837" i="1"/>
  <c r="V838" i="1" s="1"/>
  <c r="W837" i="1"/>
  <c r="W838" i="1" s="1"/>
  <c r="W849" i="1"/>
  <c r="W851" i="1" s="1"/>
  <c r="Z837" i="1"/>
  <c r="Z838" i="1" s="1"/>
  <c r="Z849" i="1"/>
  <c r="Z851" i="1" s="1"/>
  <c r="AA849" i="1"/>
  <c r="AA851" i="1" s="1"/>
  <c r="AA837" i="1"/>
  <c r="AA838" i="1" s="1"/>
  <c r="W177" i="1"/>
  <c r="W179" i="1" s="1"/>
  <c r="AE177" i="1"/>
  <c r="AE179" i="1" s="1"/>
  <c r="O177" i="1"/>
  <c r="O179" i="1" s="1"/>
  <c r="AB177" i="1"/>
  <c r="AB179" i="1" s="1"/>
  <c r="Y79" i="1"/>
  <c r="AG79" i="1"/>
  <c r="V79" i="1"/>
  <c r="AD79" i="1"/>
  <c r="AA79" i="1"/>
  <c r="X79" i="1"/>
  <c r="AF79" i="1"/>
  <c r="Y177" i="1"/>
  <c r="Y179" i="1" s="1"/>
  <c r="AG177" i="1"/>
  <c r="AG179" i="1" s="1"/>
  <c r="V177" i="1"/>
  <c r="V179" i="1" s="1"/>
  <c r="AD177" i="1"/>
  <c r="AD179" i="1" s="1"/>
  <c r="AA177" i="1"/>
  <c r="AA179" i="1" s="1"/>
  <c r="X177" i="1"/>
  <c r="X179" i="1" s="1"/>
  <c r="AF177" i="1"/>
  <c r="AF179" i="1" s="1"/>
  <c r="U79" i="1"/>
  <c r="AC79" i="1"/>
  <c r="Z79" i="1"/>
  <c r="AH79" i="1"/>
  <c r="W79" i="1"/>
  <c r="AE79" i="1"/>
  <c r="AB79" i="1"/>
  <c r="U177" i="1"/>
  <c r="U179" i="1" s="1"/>
  <c r="AC177" i="1"/>
  <c r="AC179" i="1" s="1"/>
  <c r="Z177" i="1"/>
  <c r="Z179" i="1" s="1"/>
  <c r="AH177" i="1"/>
  <c r="AH179" i="1" s="1"/>
  <c r="AB853" i="1" l="1"/>
  <c r="AD853" i="1"/>
  <c r="U853" i="1"/>
  <c r="V853" i="1"/>
  <c r="Y853" i="1"/>
  <c r="AE853" i="1"/>
  <c r="AG853" i="1"/>
  <c r="X853" i="1"/>
  <c r="W853" i="1"/>
  <c r="AA853" i="1"/>
  <c r="O853" i="1"/>
  <c r="Z853" i="1"/>
  <c r="AF853" i="1"/>
  <c r="AC853" i="1"/>
  <c r="O857" i="1" l="1"/>
  <c r="O860" i="1" l="1"/>
  <c r="P855" i="1"/>
  <c r="P857" i="1" s="1"/>
  <c r="P860" i="1" l="1"/>
  <c r="Q855" i="1"/>
  <c r="Q857" i="1" s="1"/>
  <c r="Q860" i="1" l="1"/>
  <c r="R855" i="1"/>
  <c r="R857" i="1" s="1"/>
  <c r="R860" i="1" l="1"/>
  <c r="S855" i="1"/>
  <c r="S857" i="1" s="1"/>
  <c r="T855" i="1" l="1"/>
  <c r="T857" i="1" s="1"/>
  <c r="S860" i="1"/>
  <c r="T860" i="1" l="1"/>
  <c r="U855" i="1"/>
  <c r="U857" i="1" s="1"/>
  <c r="V855" i="1" l="1"/>
  <c r="V857" i="1" s="1"/>
  <c r="U860" i="1"/>
  <c r="V860" i="1" l="1"/>
  <c r="W855" i="1"/>
  <c r="W857" i="1" s="1"/>
  <c r="X855" i="1" l="1"/>
  <c r="X857" i="1" s="1"/>
  <c r="W860" i="1"/>
  <c r="X860" i="1" l="1"/>
  <c r="Y855" i="1"/>
  <c r="Y857" i="1" s="1"/>
  <c r="Z855" i="1" l="1"/>
  <c r="Z857" i="1" s="1"/>
  <c r="Y860" i="1"/>
  <c r="Z860" i="1" l="1"/>
  <c r="AA855" i="1"/>
  <c r="AA857" i="1" s="1"/>
  <c r="AA860" i="1" l="1"/>
  <c r="AB855" i="1"/>
  <c r="AB857" i="1" s="1"/>
  <c r="AB860" i="1" l="1"/>
  <c r="AC855" i="1"/>
  <c r="AC857" i="1" s="1"/>
  <c r="AD855" i="1" l="1"/>
  <c r="AD857" i="1" s="1"/>
  <c r="AC860" i="1"/>
  <c r="AE855" i="1" l="1"/>
  <c r="AE857" i="1" s="1"/>
  <c r="AD860" i="1"/>
  <c r="AF855" i="1" l="1"/>
  <c r="AF857" i="1" s="1"/>
  <c r="AE860" i="1"/>
  <c r="AF860" i="1" l="1"/>
  <c r="AG855" i="1"/>
  <c r="AG857" i="1" s="1"/>
  <c r="AH855" i="1" l="1"/>
  <c r="AH857" i="1" s="1"/>
  <c r="AG860" i="1"/>
  <c r="AH860" i="1" l="1"/>
  <c r="O755" i="1" l="1"/>
  <c r="S755" i="1"/>
  <c r="S759" i="1" s="1"/>
  <c r="S761" i="1" s="1"/>
  <c r="T755" i="1"/>
  <c r="T759" i="1" s="1"/>
  <c r="T761" i="1" s="1"/>
  <c r="U755" i="1"/>
  <c r="U759" i="1" s="1"/>
  <c r="U761" i="1" s="1"/>
  <c r="V755" i="1"/>
  <c r="V759" i="1" s="1"/>
  <c r="V761" i="1" s="1"/>
  <c r="W755" i="1"/>
  <c r="W759" i="1" s="1"/>
  <c r="W761" i="1" s="1"/>
  <c r="X755" i="1"/>
  <c r="X759" i="1" s="1"/>
  <c r="X761" i="1" s="1"/>
  <c r="Y755" i="1"/>
  <c r="Y759" i="1" s="1"/>
  <c r="Y761" i="1" s="1"/>
  <c r="Z755" i="1"/>
  <c r="Z759" i="1" s="1"/>
  <c r="Z761" i="1" s="1"/>
  <c r="AA755" i="1"/>
  <c r="AA759" i="1" s="1"/>
  <c r="AA761" i="1" s="1"/>
  <c r="AB755" i="1"/>
  <c r="AB759" i="1" s="1"/>
  <c r="AB761" i="1" s="1"/>
  <c r="AC755" i="1"/>
  <c r="AC759" i="1" s="1"/>
  <c r="AC761" i="1" s="1"/>
  <c r="AD755" i="1"/>
  <c r="AD759" i="1" s="1"/>
  <c r="AD761" i="1" s="1"/>
  <c r="AE755" i="1"/>
  <c r="AE759" i="1" s="1"/>
  <c r="AE761" i="1" s="1"/>
  <c r="AF755" i="1"/>
  <c r="AF759" i="1" s="1"/>
  <c r="AF761" i="1" s="1"/>
  <c r="AG755" i="1"/>
  <c r="AG759" i="1" s="1"/>
  <c r="AG761" i="1" s="1"/>
  <c r="AH755" i="1"/>
  <c r="AH759" i="1" s="1"/>
  <c r="AH761" i="1" s="1"/>
  <c r="O617" i="1"/>
  <c r="O621" i="1" s="1"/>
  <c r="S617" i="1"/>
  <c r="T617" i="1"/>
  <c r="U617" i="1"/>
  <c r="V617" i="1"/>
  <c r="W617" i="1"/>
  <c r="X617" i="1"/>
  <c r="Y617" i="1"/>
  <c r="Z617" i="1"/>
  <c r="AA617" i="1"/>
  <c r="AB617" i="1"/>
  <c r="AC617" i="1"/>
  <c r="AD617" i="1"/>
  <c r="AE617" i="1"/>
  <c r="AF617" i="1"/>
  <c r="AG617" i="1"/>
  <c r="AH617" i="1"/>
  <c r="O479" i="1"/>
  <c r="O483" i="1" s="1"/>
  <c r="S479" i="1"/>
  <c r="T479" i="1"/>
  <c r="U479" i="1"/>
  <c r="V479" i="1"/>
  <c r="W479" i="1"/>
  <c r="X479" i="1"/>
  <c r="Y479" i="1"/>
  <c r="Z479" i="1"/>
  <c r="AA479" i="1"/>
  <c r="AB479" i="1"/>
  <c r="AC479" i="1"/>
  <c r="AD479" i="1"/>
  <c r="AE479" i="1"/>
  <c r="AF479" i="1"/>
  <c r="AG479" i="1"/>
  <c r="AH479" i="1"/>
  <c r="O339" i="1"/>
  <c r="O343" i="1" s="1"/>
  <c r="S339" i="1"/>
  <c r="T339" i="1"/>
  <c r="U339" i="1"/>
  <c r="V339" i="1"/>
  <c r="W339" i="1"/>
  <c r="X339" i="1"/>
  <c r="Y339" i="1"/>
  <c r="Z339" i="1"/>
  <c r="AA339" i="1"/>
  <c r="AB339" i="1"/>
  <c r="AC339" i="1"/>
  <c r="AD339" i="1"/>
  <c r="AE339" i="1"/>
  <c r="AF339" i="1"/>
  <c r="AG339" i="1"/>
  <c r="AH339" i="1"/>
  <c r="AG763" i="1" l="1"/>
  <c r="Y763" i="1"/>
  <c r="AF763" i="1"/>
  <c r="X763" i="1"/>
  <c r="AE763" i="1"/>
  <c r="W763" i="1"/>
  <c r="AD763" i="1"/>
  <c r="V763" i="1"/>
  <c r="AC763" i="1"/>
  <c r="U763" i="1"/>
  <c r="AB763" i="1"/>
  <c r="T763" i="1"/>
  <c r="AA763" i="1"/>
  <c r="S763" i="1"/>
  <c r="AH763" i="1"/>
  <c r="Z763" i="1"/>
  <c r="V305" i="1" l="1"/>
  <c r="V301" i="1"/>
  <c r="U302" i="1"/>
  <c r="V303" i="1"/>
  <c r="V299" i="1"/>
  <c r="V298" i="1"/>
  <c r="V302" i="1"/>
  <c r="V264" i="1"/>
  <c r="V300" i="1"/>
  <c r="V296" i="1"/>
  <c r="V259" i="1"/>
  <c r="R259" i="1"/>
  <c r="R264" i="1"/>
  <c r="S298" i="1"/>
  <c r="R303" i="1"/>
  <c r="R302" i="1"/>
  <c r="R301" i="1"/>
  <c r="R300" i="1"/>
  <c r="R299" i="1"/>
  <c r="V263" i="1"/>
  <c r="R305" i="1"/>
  <c r="S301" i="1"/>
  <c r="R298" i="1"/>
  <c r="R296" i="1"/>
  <c r="R263" i="1"/>
  <c r="R260" i="1"/>
  <c r="R258" i="1"/>
  <c r="R257" i="1"/>
  <c r="R255" i="1"/>
  <c r="U296" i="1"/>
  <c r="U300" i="1"/>
  <c r="U259" i="1"/>
  <c r="S296" i="1"/>
  <c r="T300" i="1"/>
  <c r="T303" i="1"/>
  <c r="T305" i="1"/>
  <c r="T302" i="1"/>
  <c r="T301" i="1"/>
  <c r="T299" i="1"/>
  <c r="T298" i="1"/>
  <c r="T296" i="1"/>
  <c r="T264" i="1"/>
  <c r="T263" i="1"/>
  <c r="T258" i="1"/>
  <c r="S306" i="1"/>
  <c r="S305" i="1"/>
  <c r="S303" i="1"/>
  <c r="S302" i="1"/>
  <c r="S300" i="1"/>
  <c r="S299" i="1"/>
  <c r="S264" i="1"/>
  <c r="S263" i="1"/>
  <c r="S260" i="1"/>
  <c r="S259" i="1"/>
  <c r="S258" i="1"/>
  <c r="S256" i="1"/>
  <c r="S255" i="1"/>
  <c r="U305" i="1"/>
  <c r="U303" i="1"/>
  <c r="U301" i="1"/>
  <c r="U299" i="1"/>
  <c r="U264" i="1"/>
  <c r="U263" i="1"/>
  <c r="U260" i="1"/>
  <c r="U258" i="1"/>
  <c r="U257" i="1"/>
  <c r="U255" i="1"/>
  <c r="U298" i="1"/>
  <c r="Q302" i="1"/>
  <c r="Q296" i="1"/>
  <c r="P305" i="1"/>
  <c r="P303" i="1"/>
  <c r="P302" i="1"/>
  <c r="O300" i="1"/>
  <c r="O296" i="1"/>
  <c r="O263" i="1"/>
  <c r="O259" i="1"/>
  <c r="V254" i="1"/>
  <c r="Q264" i="1"/>
  <c r="Q260" i="1"/>
  <c r="Q305" i="1"/>
  <c r="V256" i="1"/>
  <c r="V261" i="1"/>
  <c r="V260" i="1"/>
  <c r="V258" i="1"/>
  <c r="P300" i="1"/>
  <c r="P299" i="1"/>
  <c r="P296" i="1"/>
  <c r="P264" i="1"/>
  <c r="P263" i="1"/>
  <c r="P262" i="1"/>
  <c r="P261" i="1"/>
  <c r="P260" i="1"/>
  <c r="P259" i="1"/>
  <c r="P258" i="1"/>
  <c r="P298" i="1"/>
  <c r="P301" i="1"/>
  <c r="O261" i="1"/>
  <c r="O260" i="1"/>
  <c r="O258" i="1"/>
  <c r="O257" i="1"/>
  <c r="O256" i="1"/>
  <c r="O264" i="1"/>
  <c r="O262" i="1"/>
  <c r="Q263" i="1"/>
  <c r="Q262" i="1"/>
  <c r="Q261" i="1"/>
  <c r="Q259" i="1"/>
  <c r="Q300" i="1"/>
  <c r="Q299" i="1"/>
  <c r="Q298" i="1"/>
  <c r="O298" i="1"/>
  <c r="O297" i="1"/>
  <c r="Q303" i="1"/>
  <c r="Q301" i="1"/>
  <c r="O305" i="1"/>
  <c r="O303" i="1"/>
  <c r="O302" i="1"/>
  <c r="O299" i="1"/>
  <c r="U256" i="1" l="1"/>
  <c r="Q306" i="1"/>
  <c r="P289" i="1"/>
  <c r="S289" i="1"/>
  <c r="R289" i="1"/>
  <c r="P290" i="1"/>
  <c r="U289" i="1"/>
  <c r="O306" i="1"/>
  <c r="U261" i="1"/>
  <c r="T306" i="1"/>
  <c r="R262" i="1"/>
  <c r="V257" i="1"/>
  <c r="S290" i="1"/>
  <c r="R285" i="1"/>
  <c r="P257" i="1"/>
  <c r="O289" i="1"/>
  <c r="V262" i="1"/>
  <c r="V285" i="1"/>
  <c r="U278" i="1"/>
  <c r="R261" i="1"/>
  <c r="Q278" i="1"/>
  <c r="S262" i="1"/>
  <c r="V289" i="1"/>
  <c r="O301" i="1"/>
  <c r="Q290" i="1"/>
  <c r="S261" i="1"/>
  <c r="T262" i="1"/>
  <c r="T289" i="1"/>
  <c r="T290" i="1"/>
  <c r="U290" i="1"/>
  <c r="Q289" i="1"/>
  <c r="U262" i="1"/>
  <c r="S278" i="1"/>
  <c r="T278" i="1"/>
  <c r="O278" i="1"/>
  <c r="R278" i="1"/>
  <c r="R306" i="1"/>
  <c r="V278" i="1"/>
  <c r="S285" i="1"/>
  <c r="R290" i="1"/>
  <c r="S257" i="1"/>
  <c r="P306" i="1"/>
  <c r="T256" i="1"/>
  <c r="U306" i="1"/>
  <c r="T285" i="1"/>
  <c r="O285" i="1"/>
  <c r="V306" i="1"/>
  <c r="V290" i="1"/>
  <c r="U285" i="1"/>
  <c r="P278" i="1"/>
  <c r="O293" i="1"/>
  <c r="O255" i="1"/>
  <c r="O295" i="1"/>
  <c r="U283" i="1"/>
  <c r="Q257" i="1"/>
  <c r="P255" i="1"/>
  <c r="Q258" i="1"/>
  <c r="Q255" i="1"/>
  <c r="O294" i="1"/>
  <c r="Q227" i="1"/>
  <c r="O208" i="1"/>
  <c r="P226" i="1"/>
  <c r="O212" i="1"/>
  <c r="O217" i="1"/>
  <c r="O221" i="1"/>
  <c r="O222" i="1"/>
  <c r="P224" i="1"/>
  <c r="Q217" i="1"/>
  <c r="O216" i="1"/>
  <c r="Q223" i="1"/>
  <c r="P223" i="1"/>
  <c r="Q226" i="1"/>
  <c r="Q209" i="1"/>
  <c r="Q213" i="1"/>
  <c r="O223" i="1"/>
  <c r="O227" i="1"/>
  <c r="Q207" i="1"/>
  <c r="O206" i="1"/>
  <c r="P222" i="1"/>
  <c r="P207" i="1"/>
  <c r="P208" i="1"/>
  <c r="P209" i="1"/>
  <c r="P221" i="1"/>
  <c r="P204" i="1"/>
  <c r="O224" i="1"/>
  <c r="Q222" i="1"/>
  <c r="O213" i="1"/>
  <c r="P213" i="1"/>
  <c r="Q224" i="1"/>
  <c r="O218" i="1"/>
  <c r="Q208" i="1"/>
  <c r="O207" i="1"/>
  <c r="P212" i="1"/>
  <c r="Q219" i="1"/>
  <c r="Q210" i="1"/>
  <c r="O226" i="1"/>
  <c r="O219" i="1"/>
  <c r="O209" i="1"/>
  <c r="P210" i="1"/>
  <c r="P217" i="1"/>
  <c r="P220" i="1"/>
  <c r="Q220" i="1"/>
  <c r="Q211" i="1"/>
  <c r="P211" i="1"/>
  <c r="Q221" i="1"/>
  <c r="Q212" i="1"/>
  <c r="O205" i="1"/>
  <c r="P219" i="1"/>
  <c r="O220" i="1"/>
  <c r="Q206" i="1"/>
  <c r="O210" i="1"/>
  <c r="T261" i="1"/>
  <c r="T255" i="1"/>
  <c r="T259" i="1"/>
  <c r="T260" i="1"/>
  <c r="T257" i="1"/>
  <c r="S207" i="1" l="1"/>
  <c r="U226" i="1"/>
  <c r="S224" i="1"/>
  <c r="V213" i="1"/>
  <c r="V224" i="1"/>
  <c r="U223" i="1"/>
  <c r="R210" i="1"/>
  <c r="U211" i="1"/>
  <c r="S283" i="1"/>
  <c r="V209" i="1"/>
  <c r="S223" i="1"/>
  <c r="T222" i="1"/>
  <c r="T217" i="1"/>
  <c r="U219" i="1"/>
  <c r="T223" i="1"/>
  <c r="T207" i="1"/>
  <c r="S212" i="1"/>
  <c r="T224" i="1"/>
  <c r="V208" i="1"/>
  <c r="V220" i="1"/>
  <c r="U210" i="1"/>
  <c r="U227" i="1"/>
  <c r="U206" i="1"/>
  <c r="S227" i="1"/>
  <c r="R283" i="1"/>
  <c r="P227" i="1"/>
  <c r="V203" i="1"/>
  <c r="T212" i="1"/>
  <c r="T221" i="1"/>
  <c r="S219" i="1"/>
  <c r="R212" i="1"/>
  <c r="R221" i="1"/>
  <c r="R217" i="1"/>
  <c r="V226" i="1"/>
  <c r="T220" i="1"/>
  <c r="S209" i="1"/>
  <c r="T213" i="1"/>
  <c r="S204" i="1"/>
  <c r="U224" i="1"/>
  <c r="S217" i="1"/>
  <c r="U221" i="1"/>
  <c r="R226" i="1"/>
  <c r="R206" i="1"/>
  <c r="R219" i="1"/>
  <c r="V219" i="1"/>
  <c r="V223" i="1"/>
  <c r="T211" i="1"/>
  <c r="V227" i="1"/>
  <c r="V207" i="1"/>
  <c r="V210" i="1"/>
  <c r="U213" i="1"/>
  <c r="U222" i="1"/>
  <c r="S211" i="1"/>
  <c r="U208" i="1"/>
  <c r="U217" i="1"/>
  <c r="R224" i="1"/>
  <c r="R204" i="1"/>
  <c r="R209" i="1"/>
  <c r="V217" i="1"/>
  <c r="S210" i="1"/>
  <c r="R227" i="1"/>
  <c r="T227" i="1"/>
  <c r="P256" i="1"/>
  <c r="O284" i="1"/>
  <c r="S220" i="1"/>
  <c r="U207" i="1"/>
  <c r="U220" i="1"/>
  <c r="S213" i="1"/>
  <c r="S221" i="1"/>
  <c r="S222" i="1"/>
  <c r="R222" i="1"/>
  <c r="V212" i="1"/>
  <c r="O283" i="1"/>
  <c r="U209" i="1"/>
  <c r="S208" i="1"/>
  <c r="U212" i="1"/>
  <c r="R223" i="1"/>
  <c r="R208" i="1"/>
  <c r="S206" i="1"/>
  <c r="V206" i="1"/>
  <c r="V211" i="1"/>
  <c r="V283" i="1"/>
  <c r="T283" i="1"/>
  <c r="Q285" i="1"/>
  <c r="T219" i="1"/>
  <c r="T226" i="1"/>
  <c r="S226" i="1"/>
  <c r="R207" i="1"/>
  <c r="R220" i="1"/>
  <c r="R213" i="1"/>
  <c r="V221" i="1"/>
  <c r="V222" i="1"/>
  <c r="R211" i="1"/>
  <c r="P283" i="1"/>
  <c r="O204" i="1"/>
  <c r="P297" i="1"/>
  <c r="P295" i="1"/>
  <c r="P284" i="1"/>
  <c r="O214" i="1"/>
  <c r="P205" i="1"/>
  <c r="Q283" i="1"/>
  <c r="P304" i="1"/>
  <c r="W259" i="1"/>
  <c r="W301" i="1"/>
  <c r="W296" i="1"/>
  <c r="W264" i="1"/>
  <c r="W299" i="1"/>
  <c r="W263" i="1"/>
  <c r="W302" i="1"/>
  <c r="W261" i="1"/>
  <c r="W305" i="1"/>
  <c r="W255" i="1"/>
  <c r="W258" i="1"/>
  <c r="W300" i="1"/>
  <c r="W303" i="1"/>
  <c r="W262" i="1"/>
  <c r="W260" i="1"/>
  <c r="W278" i="1"/>
  <c r="W298" i="1"/>
  <c r="W257" i="1"/>
  <c r="O753" i="1"/>
  <c r="O759" i="1" s="1"/>
  <c r="O761" i="1" s="1"/>
  <c r="O304" i="1"/>
  <c r="U254" i="1"/>
  <c r="U279" i="1" s="1"/>
  <c r="R254" i="1"/>
  <c r="S254" i="1"/>
  <c r="S279" i="1" s="1"/>
  <c r="O290" i="1"/>
  <c r="P285" i="1"/>
  <c r="O254" i="1"/>
  <c r="O279" i="1" s="1"/>
  <c r="P254" i="1"/>
  <c r="Q254" i="1"/>
  <c r="V255" i="1"/>
  <c r="V279" i="1" s="1"/>
  <c r="O233" i="1"/>
  <c r="O235" i="1"/>
  <c r="T254" i="1"/>
  <c r="T279" i="1" s="1"/>
  <c r="P279" i="1" l="1"/>
  <c r="T208" i="1"/>
  <c r="T210" i="1"/>
  <c r="W289" i="1"/>
  <c r="O215" i="1"/>
  <c r="W306" i="1"/>
  <c r="T204" i="1"/>
  <c r="O763" i="1"/>
  <c r="W290" i="1"/>
  <c r="T206" i="1"/>
  <c r="U204" i="1"/>
  <c r="T209" i="1"/>
  <c r="O307" i="1"/>
  <c r="O309" i="1" s="1"/>
  <c r="W285" i="1"/>
  <c r="W256" i="1"/>
  <c r="Q297" i="1"/>
  <c r="P216" i="1"/>
  <c r="Q295" i="1"/>
  <c r="P218" i="1"/>
  <c r="Q304" i="1"/>
  <c r="O606" i="1"/>
  <c r="Q204" i="1"/>
  <c r="P225" i="1"/>
  <c r="X302" i="1"/>
  <c r="X260" i="1"/>
  <c r="X305" i="1"/>
  <c r="X255" i="1"/>
  <c r="X261" i="1"/>
  <c r="X300" i="1"/>
  <c r="X264" i="1"/>
  <c r="X303" i="1"/>
  <c r="X258" i="1"/>
  <c r="X259" i="1"/>
  <c r="X278" i="1"/>
  <c r="X298" i="1"/>
  <c r="X262" i="1"/>
  <c r="X301" i="1"/>
  <c r="X257" i="1"/>
  <c r="X296" i="1"/>
  <c r="X299" i="1"/>
  <c r="X263" i="1"/>
  <c r="O767" i="1"/>
  <c r="O225" i="1"/>
  <c r="U203" i="1"/>
  <c r="Q225" i="1"/>
  <c r="R203" i="1"/>
  <c r="S203" i="1"/>
  <c r="O203" i="1"/>
  <c r="V204" i="1"/>
  <c r="P206" i="1"/>
  <c r="Q203" i="1"/>
  <c r="P203" i="1"/>
  <c r="O211" i="1"/>
  <c r="O232" i="1"/>
  <c r="T203" i="1"/>
  <c r="P234" i="1" l="1"/>
  <c r="W206" i="1"/>
  <c r="W208" i="1"/>
  <c r="W213" i="1"/>
  <c r="W210" i="1"/>
  <c r="W217" i="1"/>
  <c r="W224" i="1"/>
  <c r="W226" i="1"/>
  <c r="O328" i="1"/>
  <c r="O79" i="1"/>
  <c r="W222" i="1"/>
  <c r="W209" i="1"/>
  <c r="P235" i="1"/>
  <c r="W227" i="1"/>
  <c r="W223" i="1"/>
  <c r="X285" i="1"/>
  <c r="W219" i="1"/>
  <c r="O228" i="1"/>
  <c r="X306" i="1"/>
  <c r="X289" i="1"/>
  <c r="W221" i="1"/>
  <c r="W211" i="1"/>
  <c r="P79" i="1"/>
  <c r="W212" i="1"/>
  <c r="W220" i="1"/>
  <c r="W283" i="1"/>
  <c r="Q256" i="1"/>
  <c r="Q279" i="1" s="1"/>
  <c r="X290" i="1"/>
  <c r="W207" i="1"/>
  <c r="O468" i="1"/>
  <c r="S882" i="1"/>
  <c r="P753" i="1"/>
  <c r="P759" i="1" s="1"/>
  <c r="P761" i="1" s="1"/>
  <c r="Q218" i="1"/>
  <c r="R297" i="1"/>
  <c r="P293" i="1"/>
  <c r="R295" i="1"/>
  <c r="R304" i="1"/>
  <c r="P233" i="1"/>
  <c r="P232" i="1"/>
  <c r="P236" i="1" s="1"/>
  <c r="P294" i="1"/>
  <c r="Q216" i="1"/>
  <c r="Q882" i="1"/>
  <c r="X204" i="1"/>
  <c r="Y305" i="1"/>
  <c r="Y297" i="1"/>
  <c r="Y300" i="1"/>
  <c r="Y264" i="1"/>
  <c r="Y303" i="1"/>
  <c r="Y295" i="1"/>
  <c r="Y259" i="1"/>
  <c r="Y261" i="1"/>
  <c r="Y278" i="1"/>
  <c r="Y298" i="1"/>
  <c r="W254" i="1"/>
  <c r="W279" i="1" s="1"/>
  <c r="Y256" i="1"/>
  <c r="Y301" i="1"/>
  <c r="Y293" i="1"/>
  <c r="Y304" i="1"/>
  <c r="Y296" i="1"/>
  <c r="Y260" i="1"/>
  <c r="Y262" i="1"/>
  <c r="Y299" i="1"/>
  <c r="Y263" i="1"/>
  <c r="Y255" i="1"/>
  <c r="Y257" i="1"/>
  <c r="Y302" i="1"/>
  <c r="Y258" i="1"/>
  <c r="P882" i="1"/>
  <c r="O881" i="1"/>
  <c r="S881" i="1"/>
  <c r="O70" i="1"/>
  <c r="R882" i="1"/>
  <c r="T881" i="1"/>
  <c r="O327" i="1"/>
  <c r="X209" i="1" l="1"/>
  <c r="X211" i="1"/>
  <c r="Y289" i="1"/>
  <c r="Q881" i="1"/>
  <c r="X283" i="1"/>
  <c r="P307" i="1"/>
  <c r="P309" i="1" s="1"/>
  <c r="P763" i="1"/>
  <c r="O882" i="1"/>
  <c r="U882" i="1"/>
  <c r="V881" i="1"/>
  <c r="X226" i="1"/>
  <c r="R881" i="1"/>
  <c r="X221" i="1"/>
  <c r="Y285" i="1"/>
  <c r="X223" i="1"/>
  <c r="O243" i="1"/>
  <c r="X227" i="1"/>
  <c r="X222" i="1"/>
  <c r="P881" i="1"/>
  <c r="W204" i="1"/>
  <c r="V882" i="1"/>
  <c r="X208" i="1"/>
  <c r="Y306" i="1"/>
  <c r="Y290" i="1"/>
  <c r="X219" i="1"/>
  <c r="X212" i="1"/>
  <c r="X224" i="1"/>
  <c r="X210" i="1"/>
  <c r="X206" i="1"/>
  <c r="X207" i="1"/>
  <c r="X217" i="1"/>
  <c r="X213" i="1"/>
  <c r="X220" i="1"/>
  <c r="X256" i="1"/>
  <c r="T882" i="1"/>
  <c r="O234" i="1"/>
  <c r="O236" i="1" s="1"/>
  <c r="S297" i="1"/>
  <c r="S304" i="1"/>
  <c r="S295" i="1"/>
  <c r="Q293" i="1"/>
  <c r="Q753" i="1"/>
  <c r="Q759" i="1" s="1"/>
  <c r="Q761" i="1" s="1"/>
  <c r="Q284" i="1"/>
  <c r="P214" i="1"/>
  <c r="Q294" i="1"/>
  <c r="P215" i="1"/>
  <c r="O704" i="1"/>
  <c r="O706" i="1" s="1"/>
  <c r="O605" i="1"/>
  <c r="Y294" i="1"/>
  <c r="O467" i="1"/>
  <c r="Z304" i="1"/>
  <c r="Z296" i="1"/>
  <c r="Z260" i="1"/>
  <c r="Z257" i="1"/>
  <c r="Z299" i="1"/>
  <c r="Z263" i="1"/>
  <c r="W203" i="1"/>
  <c r="X254" i="1"/>
  <c r="X279" i="1" s="1"/>
  <c r="Z262" i="1"/>
  <c r="Z302" i="1"/>
  <c r="Z305" i="1"/>
  <c r="Z297" i="1"/>
  <c r="Z255" i="1"/>
  <c r="Z300" i="1"/>
  <c r="Z264" i="1"/>
  <c r="Z258" i="1"/>
  <c r="Z303" i="1"/>
  <c r="Z295" i="1"/>
  <c r="Z259" i="1"/>
  <c r="Z256" i="1"/>
  <c r="Z278" i="1"/>
  <c r="Z298" i="1"/>
  <c r="Z261" i="1"/>
  <c r="Z301" i="1"/>
  <c r="Z293" i="1"/>
  <c r="O816" i="1"/>
  <c r="O820" i="1" s="1"/>
  <c r="U881" i="1"/>
  <c r="S980" i="1"/>
  <c r="S982" i="1" s="1"/>
  <c r="O980" i="1"/>
  <c r="O982" i="1" s="1"/>
  <c r="O428" i="1"/>
  <c r="O430" i="1" s="1"/>
  <c r="Y226" i="1" l="1"/>
  <c r="Y207" i="1"/>
  <c r="Y225" i="1"/>
  <c r="Y224" i="1"/>
  <c r="Y210" i="1"/>
  <c r="Y208" i="1"/>
  <c r="Y217" i="1"/>
  <c r="Y212" i="1"/>
  <c r="Y213" i="1"/>
  <c r="Z306" i="1"/>
  <c r="Y227" i="1"/>
  <c r="Z285" i="1"/>
  <c r="P328" i="1"/>
  <c r="O607" i="1"/>
  <c r="O611" i="1" s="1"/>
  <c r="O623" i="1" s="1"/>
  <c r="R225" i="1"/>
  <c r="Z290" i="1"/>
  <c r="Y209" i="1"/>
  <c r="Q883" i="1"/>
  <c r="Q887" i="1" s="1"/>
  <c r="P327" i="1"/>
  <c r="Q307" i="1"/>
  <c r="Q309" i="1" s="1"/>
  <c r="Y216" i="1"/>
  <c r="Z289" i="1"/>
  <c r="Y220" i="1"/>
  <c r="Y223" i="1"/>
  <c r="P883" i="1"/>
  <c r="P887" i="1" s="1"/>
  <c r="S883" i="1"/>
  <c r="S887" i="1" s="1"/>
  <c r="Y218" i="1"/>
  <c r="Y211" i="1"/>
  <c r="R218" i="1"/>
  <c r="P228" i="1"/>
  <c r="Q763" i="1"/>
  <c r="O329" i="1"/>
  <c r="O333" i="1" s="1"/>
  <c r="O345" i="1" s="1"/>
  <c r="O883" i="1"/>
  <c r="O887" i="1" s="1"/>
  <c r="Y222" i="1"/>
  <c r="Y221" i="1"/>
  <c r="Y219" i="1"/>
  <c r="Y214" i="1"/>
  <c r="Y206" i="1"/>
  <c r="Y283" i="1"/>
  <c r="R216" i="1"/>
  <c r="R294" i="1"/>
  <c r="R293" i="1"/>
  <c r="Q234" i="1"/>
  <c r="R284" i="1"/>
  <c r="R256" i="1"/>
  <c r="R279" i="1" s="1"/>
  <c r="Q214" i="1"/>
  <c r="Q235" i="1"/>
  <c r="Q205" i="1"/>
  <c r="T304" i="1"/>
  <c r="Q215" i="1"/>
  <c r="T297" i="1"/>
  <c r="T295" i="1"/>
  <c r="P468" i="1"/>
  <c r="Q233" i="1"/>
  <c r="P980" i="1"/>
  <c r="P982" i="1" s="1"/>
  <c r="Q980" i="1"/>
  <c r="Q982" i="1" s="1"/>
  <c r="O69" i="1"/>
  <c r="Z294" i="1"/>
  <c r="P329" i="1"/>
  <c r="P428" i="1"/>
  <c r="P430" i="1" s="1"/>
  <c r="AA301" i="1"/>
  <c r="AA293" i="1"/>
  <c r="AA264" i="1"/>
  <c r="AA260" i="1"/>
  <c r="AA304" i="1"/>
  <c r="AA296" i="1"/>
  <c r="AA263" i="1"/>
  <c r="AA255" i="1"/>
  <c r="Y284" i="1"/>
  <c r="AA299" i="1"/>
  <c r="AA295" i="1"/>
  <c r="AA258" i="1"/>
  <c r="X203" i="1"/>
  <c r="AA302" i="1"/>
  <c r="AA261" i="1"/>
  <c r="AA305" i="1"/>
  <c r="AA297" i="1"/>
  <c r="AA256" i="1"/>
  <c r="AA300" i="1"/>
  <c r="AA259" i="1"/>
  <c r="Y254" i="1"/>
  <c r="Y279" i="1" s="1"/>
  <c r="AA303" i="1"/>
  <c r="AA262" i="1"/>
  <c r="AA278" i="1"/>
  <c r="AA298" i="1"/>
  <c r="AA257" i="1"/>
  <c r="P767" i="1"/>
  <c r="R883" i="1"/>
  <c r="R887" i="1" s="1"/>
  <c r="R980" i="1"/>
  <c r="R982" i="1" s="1"/>
  <c r="V883" i="1"/>
  <c r="V887" i="1" s="1"/>
  <c r="V980" i="1"/>
  <c r="V982" i="1" s="1"/>
  <c r="U883" i="1"/>
  <c r="U887" i="1" s="1"/>
  <c r="U980" i="1"/>
  <c r="U982" i="1" s="1"/>
  <c r="T883" i="1"/>
  <c r="T887" i="1" s="1"/>
  <c r="T980" i="1"/>
  <c r="T982" i="1" s="1"/>
  <c r="Z208" i="1" l="1"/>
  <c r="AA289" i="1"/>
  <c r="S218" i="1"/>
  <c r="Q79" i="1"/>
  <c r="P606" i="1"/>
  <c r="O864" i="1"/>
  <c r="Z221" i="1"/>
  <c r="Z213" i="1"/>
  <c r="O170" i="1"/>
  <c r="O172" i="1" s="1"/>
  <c r="O566" i="1"/>
  <c r="O568" i="1" s="1"/>
  <c r="P605" i="1"/>
  <c r="O347" i="1"/>
  <c r="Z220" i="1"/>
  <c r="Z218" i="1"/>
  <c r="Z226" i="1"/>
  <c r="Z223" i="1"/>
  <c r="O469" i="1"/>
  <c r="O473" i="1" s="1"/>
  <c r="O485" i="1" s="1"/>
  <c r="Z283" i="1"/>
  <c r="S225" i="1"/>
  <c r="Q228" i="1"/>
  <c r="Z217" i="1"/>
  <c r="Z211" i="1"/>
  <c r="W882" i="1"/>
  <c r="Y215" i="1"/>
  <c r="R307" i="1"/>
  <c r="Y307" i="1"/>
  <c r="Y309" i="1" s="1"/>
  <c r="P333" i="1"/>
  <c r="O625" i="1"/>
  <c r="Z210" i="1"/>
  <c r="Z206" i="1"/>
  <c r="Z207" i="1"/>
  <c r="AA290" i="1"/>
  <c r="Z224" i="1"/>
  <c r="Z225" i="1"/>
  <c r="Y204" i="1"/>
  <c r="AA285" i="1"/>
  <c r="Z222" i="1"/>
  <c r="S216" i="1"/>
  <c r="R309" i="1"/>
  <c r="Z219" i="1"/>
  <c r="Z212" i="1"/>
  <c r="AA306" i="1"/>
  <c r="P243" i="1"/>
  <c r="Z214" i="1"/>
  <c r="Z209" i="1"/>
  <c r="Z216" i="1"/>
  <c r="Z227" i="1"/>
  <c r="S293" i="1"/>
  <c r="Q232" i="1"/>
  <c r="Q236" i="1" s="1"/>
  <c r="S294" i="1"/>
  <c r="U304" i="1"/>
  <c r="U297" i="1"/>
  <c r="U295" i="1"/>
  <c r="P467" i="1"/>
  <c r="S284" i="1"/>
  <c r="Q605" i="1"/>
  <c r="R205" i="1"/>
  <c r="AB262" i="1"/>
  <c r="AB304" i="1"/>
  <c r="AB296" i="1"/>
  <c r="AB258" i="1"/>
  <c r="AB257" i="1"/>
  <c r="Y203" i="1"/>
  <c r="AB299" i="1"/>
  <c r="AB263" i="1"/>
  <c r="W881" i="1"/>
  <c r="Z284" i="1"/>
  <c r="AB278" i="1"/>
  <c r="AB302" i="1"/>
  <c r="AB305" i="1"/>
  <c r="AB297" i="1"/>
  <c r="AB259" i="1"/>
  <c r="AB300" i="1"/>
  <c r="AB264" i="1"/>
  <c r="AB261" i="1"/>
  <c r="AB303" i="1"/>
  <c r="AB295" i="1"/>
  <c r="AB256" i="1"/>
  <c r="Z254" i="1"/>
  <c r="Z279" i="1" s="1"/>
  <c r="AB298" i="1"/>
  <c r="AB260" i="1"/>
  <c r="AB301" i="1"/>
  <c r="AB293" i="1"/>
  <c r="AB255" i="1"/>
  <c r="O787" i="1"/>
  <c r="O793" i="1" s="1"/>
  <c r="O423" i="1"/>
  <c r="S307" i="1" l="1"/>
  <c r="S309" i="1" s="1"/>
  <c r="AA212" i="1"/>
  <c r="P70" i="1"/>
  <c r="O975" i="1"/>
  <c r="AA208" i="1"/>
  <c r="Y205" i="1"/>
  <c r="AA226" i="1"/>
  <c r="X882" i="1"/>
  <c r="AB289" i="1"/>
  <c r="AA206" i="1"/>
  <c r="AA213" i="1"/>
  <c r="R215" i="1"/>
  <c r="AA216" i="1"/>
  <c r="Y228" i="1"/>
  <c r="AA211" i="1"/>
  <c r="R235" i="1"/>
  <c r="T225" i="1"/>
  <c r="AA221" i="1"/>
  <c r="AA209" i="1"/>
  <c r="AA220" i="1"/>
  <c r="AA207" i="1"/>
  <c r="Z204" i="1"/>
  <c r="Q606" i="1"/>
  <c r="Q327" i="1"/>
  <c r="AA217" i="1"/>
  <c r="AA222" i="1"/>
  <c r="AA225" i="1"/>
  <c r="T216" i="1"/>
  <c r="Y233" i="1"/>
  <c r="AA214" i="1"/>
  <c r="AB290" i="1"/>
  <c r="Y234" i="1"/>
  <c r="AA224" i="1"/>
  <c r="Y235" i="1"/>
  <c r="AA283" i="1"/>
  <c r="O71" i="1"/>
  <c r="O75" i="1" s="1"/>
  <c r="R233" i="1"/>
  <c r="R234" i="1"/>
  <c r="Q328" i="1"/>
  <c r="Z307" i="1"/>
  <c r="Z309" i="1" s="1"/>
  <c r="AA210" i="1"/>
  <c r="AB285" i="1"/>
  <c r="AA227" i="1"/>
  <c r="AA219" i="1"/>
  <c r="AB306" i="1"/>
  <c r="AA223" i="1"/>
  <c r="Z215" i="1"/>
  <c r="T218" i="1"/>
  <c r="AA218" i="1"/>
  <c r="R214" i="1"/>
  <c r="Q468" i="1"/>
  <c r="Q243" i="1"/>
  <c r="O487" i="1"/>
  <c r="V297" i="1"/>
  <c r="P566" i="1"/>
  <c r="P568" i="1" s="1"/>
  <c r="P469" i="1"/>
  <c r="P473" i="1" s="1"/>
  <c r="V295" i="1"/>
  <c r="R606" i="1"/>
  <c r="T284" i="1"/>
  <c r="Q467" i="1"/>
  <c r="P704" i="1"/>
  <c r="P706" i="1" s="1"/>
  <c r="P607" i="1"/>
  <c r="P611" i="1" s="1"/>
  <c r="R329" i="1"/>
  <c r="R232" i="1"/>
  <c r="T293" i="1"/>
  <c r="T294" i="1"/>
  <c r="S205" i="1"/>
  <c r="R328" i="1"/>
  <c r="V304" i="1"/>
  <c r="AB294" i="1"/>
  <c r="AA294" i="1"/>
  <c r="O779" i="1"/>
  <c r="AC301" i="1"/>
  <c r="AC261" i="1"/>
  <c r="AC295" i="1"/>
  <c r="AC259" i="1"/>
  <c r="AA254" i="1"/>
  <c r="AA279" i="1" s="1"/>
  <c r="O240" i="1"/>
  <c r="AC304" i="1"/>
  <c r="AC256" i="1"/>
  <c r="AA284" i="1"/>
  <c r="X881" i="1"/>
  <c r="AC299" i="1"/>
  <c r="AC293" i="1"/>
  <c r="W883" i="1"/>
  <c r="W887" i="1" s="1"/>
  <c r="W980" i="1"/>
  <c r="W982" i="1" s="1"/>
  <c r="Z203" i="1"/>
  <c r="AC302" i="1"/>
  <c r="AC262" i="1"/>
  <c r="AC296" i="1"/>
  <c r="AC260" i="1"/>
  <c r="AC305" i="1"/>
  <c r="AC257" i="1"/>
  <c r="AC263" i="1"/>
  <c r="AC255" i="1"/>
  <c r="AC300" i="1"/>
  <c r="AC258" i="1"/>
  <c r="Y232" i="1"/>
  <c r="AC303" i="1"/>
  <c r="AC297" i="1"/>
  <c r="AC278" i="1"/>
  <c r="AC298" i="1"/>
  <c r="AC264" i="1"/>
  <c r="Y882" i="1"/>
  <c r="P816" i="1"/>
  <c r="P820" i="1" s="1"/>
  <c r="P896" i="1"/>
  <c r="Y236" i="1" l="1"/>
  <c r="R228" i="1"/>
  <c r="R236" i="1"/>
  <c r="AB225" i="1"/>
  <c r="AC306" i="1"/>
  <c r="AB220" i="1"/>
  <c r="AB223" i="1"/>
  <c r="AB221" i="1"/>
  <c r="AB217" i="1"/>
  <c r="O561" i="1"/>
  <c r="P864" i="1"/>
  <c r="AA204" i="1"/>
  <c r="U216" i="1"/>
  <c r="R243" i="1"/>
  <c r="AB224" i="1"/>
  <c r="Z233" i="1"/>
  <c r="AC285" i="1"/>
  <c r="Y881" i="1"/>
  <c r="U225" i="1"/>
  <c r="S233" i="1"/>
  <c r="Q70" i="1"/>
  <c r="O422" i="1"/>
  <c r="O424" i="1" s="1"/>
  <c r="O439" i="1" s="1"/>
  <c r="AB213" i="1"/>
  <c r="AB214" i="1"/>
  <c r="Z234" i="1"/>
  <c r="AB209" i="1"/>
  <c r="AB219" i="1"/>
  <c r="AB212" i="1"/>
  <c r="AB222" i="1"/>
  <c r="S235" i="1"/>
  <c r="AB207" i="1"/>
  <c r="AB218" i="1"/>
  <c r="AB206" i="1"/>
  <c r="Z205" i="1"/>
  <c r="O784" i="1"/>
  <c r="O794" i="1" s="1"/>
  <c r="O813" i="1" s="1"/>
  <c r="O863" i="1"/>
  <c r="U218" i="1"/>
  <c r="R327" i="1"/>
  <c r="R333" i="1" s="1"/>
  <c r="S214" i="1"/>
  <c r="Y243" i="1"/>
  <c r="AB208" i="1"/>
  <c r="AB211" i="1"/>
  <c r="AB227" i="1"/>
  <c r="Z228" i="1"/>
  <c r="Z235" i="1"/>
  <c r="AB216" i="1"/>
  <c r="AB283" i="1"/>
  <c r="R468" i="1"/>
  <c r="AC289" i="1"/>
  <c r="AB210" i="1"/>
  <c r="AB226" i="1"/>
  <c r="AC290" i="1"/>
  <c r="O699" i="1"/>
  <c r="P69" i="1"/>
  <c r="T307" i="1"/>
  <c r="T309" i="1" s="1"/>
  <c r="S215" i="1"/>
  <c r="S228" i="1" s="1"/>
  <c r="S243" i="1" s="1"/>
  <c r="S234" i="1"/>
  <c r="AA307" i="1"/>
  <c r="AA309" i="1" s="1"/>
  <c r="Q704" i="1"/>
  <c r="Q706" i="1" s="1"/>
  <c r="Q607" i="1"/>
  <c r="Q611" i="1" s="1"/>
  <c r="R605" i="1"/>
  <c r="T205" i="1"/>
  <c r="R467" i="1"/>
  <c r="U293" i="1"/>
  <c r="P71" i="1"/>
  <c r="U294" i="1"/>
  <c r="P170" i="1"/>
  <c r="P172" i="1" s="1"/>
  <c r="Q428" i="1"/>
  <c r="Q430" i="1" s="1"/>
  <c r="Q329" i="1"/>
  <c r="Q333" i="1" s="1"/>
  <c r="R428" i="1"/>
  <c r="R430" i="1" s="1"/>
  <c r="U284" i="1"/>
  <c r="W304" i="1"/>
  <c r="W295" i="1"/>
  <c r="S232" i="1"/>
  <c r="S328" i="1"/>
  <c r="Q69" i="1"/>
  <c r="Q566" i="1"/>
  <c r="Q568" i="1" s="1"/>
  <c r="W297" i="1"/>
  <c r="O629" i="1"/>
  <c r="P627" i="1"/>
  <c r="O643" i="1"/>
  <c r="O353" i="1"/>
  <c r="P351" i="1"/>
  <c r="O376" i="1"/>
  <c r="AC294" i="1"/>
  <c r="O241" i="1"/>
  <c r="Z232" i="1"/>
  <c r="AB254" i="1"/>
  <c r="AB279" i="1" s="1"/>
  <c r="AB284" i="1"/>
  <c r="X980" i="1"/>
  <c r="X982" i="1" s="1"/>
  <c r="X883" i="1"/>
  <c r="X887" i="1" s="1"/>
  <c r="AA203" i="1"/>
  <c r="P240" i="1"/>
  <c r="P787" i="1"/>
  <c r="P793" i="1" s="1"/>
  <c r="Q767" i="1"/>
  <c r="O367" i="1"/>
  <c r="P893" i="1"/>
  <c r="P897" i="1" s="1"/>
  <c r="P899" i="1" s="1"/>
  <c r="R893" i="1"/>
  <c r="V893" i="1"/>
  <c r="T893" i="1"/>
  <c r="O383" i="1"/>
  <c r="O388" i="1" s="1"/>
  <c r="O397" i="1" s="1"/>
  <c r="U893" i="1"/>
  <c r="Q893" i="1"/>
  <c r="S893" i="1"/>
  <c r="P342" i="1"/>
  <c r="P343" i="1" s="1"/>
  <c r="P345" i="1" s="1"/>
  <c r="S236" i="1" l="1"/>
  <c r="Z236" i="1"/>
  <c r="U307" i="1"/>
  <c r="U309" i="1" s="1"/>
  <c r="P975" i="1"/>
  <c r="AC206" i="1"/>
  <c r="AC210" i="1"/>
  <c r="T215" i="1"/>
  <c r="S606" i="1"/>
  <c r="P75" i="1"/>
  <c r="O919" i="1"/>
  <c r="AC218" i="1"/>
  <c r="Z882" i="1"/>
  <c r="AA233" i="1"/>
  <c r="AC225" i="1"/>
  <c r="O165" i="1"/>
  <c r="O652" i="1"/>
  <c r="R69" i="1"/>
  <c r="V218" i="1"/>
  <c r="AC208" i="1"/>
  <c r="O935" i="1"/>
  <c r="O940" i="1" s="1"/>
  <c r="O949" i="1" s="1"/>
  <c r="AC204" i="1"/>
  <c r="AA234" i="1"/>
  <c r="T233" i="1"/>
  <c r="T235" i="1"/>
  <c r="Z243" i="1"/>
  <c r="AC214" i="1"/>
  <c r="AA235" i="1"/>
  <c r="AC209" i="1"/>
  <c r="AC224" i="1"/>
  <c r="S468" i="1"/>
  <c r="AC207" i="1"/>
  <c r="AC223" i="1"/>
  <c r="AA205" i="1"/>
  <c r="AC222" i="1"/>
  <c r="AA215" i="1"/>
  <c r="R70" i="1"/>
  <c r="T234" i="1"/>
  <c r="AB307" i="1"/>
  <c r="AB309" i="1" s="1"/>
  <c r="AC211" i="1"/>
  <c r="AC216" i="1"/>
  <c r="AC213" i="1"/>
  <c r="Z881" i="1"/>
  <c r="AC219" i="1"/>
  <c r="AC217" i="1"/>
  <c r="AB215" i="1"/>
  <c r="P347" i="1"/>
  <c r="AC220" i="1"/>
  <c r="AC212" i="1"/>
  <c r="AC283" i="1"/>
  <c r="V225" i="1"/>
  <c r="T214" i="1"/>
  <c r="O824" i="1"/>
  <c r="O823" i="1"/>
  <c r="P901" i="1"/>
  <c r="O974" i="1"/>
  <c r="O976" i="1" s="1"/>
  <c r="O991" i="1" s="1"/>
  <c r="AC221" i="1"/>
  <c r="AC226" i="1"/>
  <c r="AC227" i="1"/>
  <c r="AB204" i="1"/>
  <c r="V216" i="1"/>
  <c r="Q469" i="1"/>
  <c r="Q473" i="1" s="1"/>
  <c r="O443" i="1"/>
  <c r="O450" i="1"/>
  <c r="T232" i="1"/>
  <c r="X295" i="1"/>
  <c r="S467" i="1"/>
  <c r="Q170" i="1"/>
  <c r="Q172" i="1" s="1"/>
  <c r="X297" i="1"/>
  <c r="V293" i="1"/>
  <c r="R704" i="1"/>
  <c r="R706" i="1" s="1"/>
  <c r="S605" i="1"/>
  <c r="V294" i="1"/>
  <c r="T328" i="1"/>
  <c r="R469" i="1"/>
  <c r="R473" i="1" s="1"/>
  <c r="V284" i="1"/>
  <c r="S327" i="1"/>
  <c r="U205" i="1"/>
  <c r="X304" i="1"/>
  <c r="P620" i="1"/>
  <c r="P621" i="1" s="1"/>
  <c r="P623" i="1" s="1"/>
  <c r="Y469" i="1"/>
  <c r="Y566" i="1"/>
  <c r="Y568" i="1" s="1"/>
  <c r="P482" i="1"/>
  <c r="P483" i="1" s="1"/>
  <c r="P485" i="1" s="1"/>
  <c r="O491" i="1"/>
  <c r="P489" i="1"/>
  <c r="O521" i="1"/>
  <c r="O526" i="1" s="1"/>
  <c r="O535" i="1" s="1"/>
  <c r="Y883" i="1"/>
  <c r="Y887" i="1" s="1"/>
  <c r="Y980" i="1"/>
  <c r="Y982" i="1" s="1"/>
  <c r="AC254" i="1"/>
  <c r="AC279" i="1" s="1"/>
  <c r="Q240" i="1"/>
  <c r="AA232" i="1"/>
  <c r="AA236" i="1" s="1"/>
  <c r="AB203" i="1"/>
  <c r="AC284" i="1"/>
  <c r="P241" i="1"/>
  <c r="O928" i="1"/>
  <c r="P353" i="1"/>
  <c r="P423" i="1"/>
  <c r="O893" i="1"/>
  <c r="O897" i="1" s="1"/>
  <c r="O899" i="1" s="1"/>
  <c r="V307" i="1" l="1"/>
  <c r="V309" i="1" s="1"/>
  <c r="T228" i="1"/>
  <c r="T243" i="1" s="1"/>
  <c r="AA228" i="1"/>
  <c r="AA243" i="1" s="1"/>
  <c r="AC215" i="1"/>
  <c r="U233" i="1"/>
  <c r="U234" i="1"/>
  <c r="T605" i="1"/>
  <c r="U215" i="1"/>
  <c r="T468" i="1"/>
  <c r="P93" i="1"/>
  <c r="O560" i="1"/>
  <c r="O562" i="1" s="1"/>
  <c r="O577" i="1" s="1"/>
  <c r="P974" i="1"/>
  <c r="P976" i="1" s="1"/>
  <c r="P991" i="1" s="1"/>
  <c r="AB233" i="1"/>
  <c r="AB205" i="1"/>
  <c r="AB228" i="1" s="1"/>
  <c r="AB243" i="1" s="1"/>
  <c r="O514" i="1"/>
  <c r="U214" i="1"/>
  <c r="AB234" i="1"/>
  <c r="W218" i="1"/>
  <c r="P422" i="1"/>
  <c r="P424" i="1" s="1"/>
  <c r="P439" i="1" s="1"/>
  <c r="AA882" i="1"/>
  <c r="AB235" i="1"/>
  <c r="O659" i="1"/>
  <c r="O664" i="1" s="1"/>
  <c r="O673" i="1" s="1"/>
  <c r="R170" i="1"/>
  <c r="R172" i="1" s="1"/>
  <c r="R566" i="1"/>
  <c r="R568" i="1" s="1"/>
  <c r="W216" i="1"/>
  <c r="O446" i="1"/>
  <c r="P441" i="1"/>
  <c r="Q864" i="1"/>
  <c r="P487" i="1"/>
  <c r="P625" i="1"/>
  <c r="Q71" i="1"/>
  <c r="Q75" i="1" s="1"/>
  <c r="O1002" i="1"/>
  <c r="O995" i="1"/>
  <c r="AC307" i="1"/>
  <c r="AC309" i="1" s="1"/>
  <c r="O901" i="1"/>
  <c r="P699" i="1"/>
  <c r="S70" i="1"/>
  <c r="Y468" i="1"/>
  <c r="Y467" i="1"/>
  <c r="W225" i="1"/>
  <c r="R607" i="1"/>
  <c r="R611" i="1" s="1"/>
  <c r="T236" i="1"/>
  <c r="O698" i="1"/>
  <c r="O700" i="1" s="1"/>
  <c r="O715" i="1" s="1"/>
  <c r="T606" i="1"/>
  <c r="U235" i="1"/>
  <c r="P905" i="1"/>
  <c r="O505" i="1"/>
  <c r="P903" i="1"/>
  <c r="R71" i="1"/>
  <c r="R75" i="1" s="1"/>
  <c r="W294" i="1"/>
  <c r="V205" i="1"/>
  <c r="W284" i="1"/>
  <c r="S704" i="1"/>
  <c r="S706" i="1" s="1"/>
  <c r="T327" i="1"/>
  <c r="Z467" i="1"/>
  <c r="S566" i="1"/>
  <c r="S568" i="1" s="1"/>
  <c r="S69" i="1"/>
  <c r="W293" i="1"/>
  <c r="U467" i="1"/>
  <c r="T467" i="1"/>
  <c r="S329" i="1"/>
  <c r="S333" i="1" s="1"/>
  <c r="S428" i="1"/>
  <c r="S430" i="1" s="1"/>
  <c r="U232" i="1"/>
  <c r="U327" i="1"/>
  <c r="O678" i="1"/>
  <c r="O682" i="1" s="1"/>
  <c r="O402" i="1"/>
  <c r="O406" i="1" s="1"/>
  <c r="AD294" i="1"/>
  <c r="AD307" i="1" s="1"/>
  <c r="Z469" i="1"/>
  <c r="Z566" i="1"/>
  <c r="Z568" i="1" s="1"/>
  <c r="P491" i="1"/>
  <c r="AC203" i="1"/>
  <c r="Q241" i="1"/>
  <c r="Z883" i="1"/>
  <c r="Z887" i="1" s="1"/>
  <c r="Z980" i="1"/>
  <c r="Z982" i="1" s="1"/>
  <c r="W893" i="1"/>
  <c r="AB232" i="1"/>
  <c r="AB236" i="1" s="1"/>
  <c r="AA881" i="1"/>
  <c r="Y170" i="1"/>
  <c r="Y172" i="1" s="1"/>
  <c r="R240" i="1"/>
  <c r="Q816" i="1"/>
  <c r="Q820" i="1" s="1"/>
  <c r="P383" i="1"/>
  <c r="P388" i="1" s="1"/>
  <c r="P397" i="1" s="1"/>
  <c r="P935" i="1"/>
  <c r="P940" i="1" s="1"/>
  <c r="P949" i="1" s="1"/>
  <c r="P955" i="1"/>
  <c r="O925" i="1"/>
  <c r="O931" i="1" s="1"/>
  <c r="Q896" i="1"/>
  <c r="Q897" i="1" s="1"/>
  <c r="Q899" i="1" s="1"/>
  <c r="O373" i="1"/>
  <c r="O379" i="1" s="1"/>
  <c r="O81" i="1"/>
  <c r="O85" i="1" s="1"/>
  <c r="O87" i="1" s="1"/>
  <c r="O905" i="1"/>
  <c r="U236" i="1" l="1"/>
  <c r="U228" i="1"/>
  <c r="U243" i="1" s="1"/>
  <c r="Y70" i="1"/>
  <c r="Q489" i="1"/>
  <c r="P779" i="1"/>
  <c r="O125" i="1"/>
  <c r="O130" i="1" s="1"/>
  <c r="O139" i="1" s="1"/>
  <c r="V214" i="1"/>
  <c r="Y473" i="1"/>
  <c r="P993" i="1"/>
  <c r="O998" i="1"/>
  <c r="P84" i="1"/>
  <c r="V215" i="1"/>
  <c r="O109" i="1"/>
  <c r="Y69" i="1"/>
  <c r="P560" i="1"/>
  <c r="P403" i="1"/>
  <c r="X218" i="1"/>
  <c r="U328" i="1"/>
  <c r="V233" i="1"/>
  <c r="S607" i="1"/>
  <c r="S611" i="1" s="1"/>
  <c r="U468" i="1"/>
  <c r="P561" i="1"/>
  <c r="P679" i="1"/>
  <c r="P698" i="1"/>
  <c r="P700" i="1" s="1"/>
  <c r="P715" i="1" s="1"/>
  <c r="X216" i="1"/>
  <c r="O726" i="1"/>
  <c r="O719" i="1"/>
  <c r="Q901" i="1"/>
  <c r="AC205" i="1"/>
  <c r="AC228" i="1" s="1"/>
  <c r="AC243" i="1" s="1"/>
  <c r="V235" i="1"/>
  <c r="U606" i="1"/>
  <c r="W307" i="1"/>
  <c r="W309" i="1" s="1"/>
  <c r="T70" i="1"/>
  <c r="X225" i="1"/>
  <c r="P376" i="1"/>
  <c r="P995" i="1"/>
  <c r="P1002" i="1"/>
  <c r="AC234" i="1"/>
  <c r="O164" i="1"/>
  <c r="O166" i="1" s="1"/>
  <c r="O181" i="1" s="1"/>
  <c r="Z473" i="1"/>
  <c r="O118" i="1"/>
  <c r="AC235" i="1"/>
  <c r="U605" i="1"/>
  <c r="Z468" i="1"/>
  <c r="P450" i="1"/>
  <c r="P443" i="1"/>
  <c r="O89" i="1"/>
  <c r="Y71" i="1"/>
  <c r="AB882" i="1"/>
  <c r="AC233" i="1"/>
  <c r="Q351" i="1"/>
  <c r="S469" i="1"/>
  <c r="S473" i="1" s="1"/>
  <c r="V234" i="1"/>
  <c r="P919" i="1"/>
  <c r="O588" i="1"/>
  <c r="O581" i="1"/>
  <c r="X294" i="1"/>
  <c r="X293" i="1"/>
  <c r="T329" i="1"/>
  <c r="T333" i="1" s="1"/>
  <c r="T428" i="1"/>
  <c r="T430" i="1" s="1"/>
  <c r="W205" i="1"/>
  <c r="T69" i="1"/>
  <c r="T566" i="1"/>
  <c r="T568" i="1" s="1"/>
  <c r="T607" i="1"/>
  <c r="T611" i="1" s="1"/>
  <c r="T704" i="1"/>
  <c r="T706" i="1" s="1"/>
  <c r="U70" i="1"/>
  <c r="S170" i="1"/>
  <c r="S172" i="1" s="1"/>
  <c r="AA468" i="1"/>
  <c r="AA467" i="1"/>
  <c r="V468" i="1"/>
  <c r="V606" i="1"/>
  <c r="V232" i="1"/>
  <c r="X284" i="1"/>
  <c r="P164" i="1"/>
  <c r="P659" i="1"/>
  <c r="P664" i="1" s="1"/>
  <c r="P673" i="1" s="1"/>
  <c r="AE294" i="1"/>
  <c r="AE307" i="1" s="1"/>
  <c r="AE309" i="1" s="1"/>
  <c r="AA469" i="1"/>
  <c r="AA566" i="1"/>
  <c r="AA568" i="1" s="1"/>
  <c r="O511" i="1"/>
  <c r="O517" i="1" s="1"/>
  <c r="O540" i="1"/>
  <c r="O544" i="1" s="1"/>
  <c r="P505" i="1"/>
  <c r="AB881" i="1"/>
  <c r="AC232" i="1"/>
  <c r="AA980" i="1"/>
  <c r="AA982" i="1" s="1"/>
  <c r="S240" i="1"/>
  <c r="Z170" i="1"/>
  <c r="Z172" i="1" s="1"/>
  <c r="R241" i="1"/>
  <c r="X893" i="1"/>
  <c r="Q787" i="1"/>
  <c r="Q793" i="1" s="1"/>
  <c r="R767" i="1"/>
  <c r="Q423" i="1"/>
  <c r="P402" i="1"/>
  <c r="P406" i="1" s="1"/>
  <c r="O365" i="1"/>
  <c r="P928" i="1"/>
  <c r="Q342" i="1"/>
  <c r="Q343" i="1" s="1"/>
  <c r="Q345" i="1" s="1"/>
  <c r="O917" i="1"/>
  <c r="O922" i="1" s="1"/>
  <c r="O932" i="1" s="1"/>
  <c r="O951" i="1" s="1"/>
  <c r="Q905" i="1"/>
  <c r="X307" i="1" l="1"/>
  <c r="X309" i="1" s="1"/>
  <c r="V236" i="1"/>
  <c r="AA473" i="1"/>
  <c r="V228" i="1"/>
  <c r="V243" i="1" s="1"/>
  <c r="AC236" i="1"/>
  <c r="Z71" i="1"/>
  <c r="V328" i="1"/>
  <c r="T469" i="1"/>
  <c r="T473" i="1" s="1"/>
  <c r="P652" i="1"/>
  <c r="P446" i="1"/>
  <c r="Q441" i="1"/>
  <c r="P367" i="1"/>
  <c r="P726" i="1"/>
  <c r="P562" i="1"/>
  <c r="P577" i="1" s="1"/>
  <c r="AC882" i="1"/>
  <c r="AA883" i="1"/>
  <c r="AA887" i="1" s="1"/>
  <c r="P541" i="1"/>
  <c r="P643" i="1"/>
  <c r="Y75" i="1"/>
  <c r="Z69" i="1"/>
  <c r="Q376" i="1"/>
  <c r="Q993" i="1"/>
  <c r="P998" i="1"/>
  <c r="Q974" i="1"/>
  <c r="O370" i="1"/>
  <c r="O380" i="1" s="1"/>
  <c r="O399" i="1" s="1"/>
  <c r="O449" i="1"/>
  <c r="AD215" i="1"/>
  <c r="W234" i="1"/>
  <c r="W214" i="1"/>
  <c r="U69" i="1"/>
  <c r="W233" i="1"/>
  <c r="P717" i="1"/>
  <c r="P719" i="1" s="1"/>
  <c r="O722" i="1"/>
  <c r="Q347" i="1"/>
  <c r="Z70" i="1"/>
  <c r="P165" i="1"/>
  <c r="P166" i="1" s="1"/>
  <c r="P181" i="1" s="1"/>
  <c r="Q403" i="1"/>
  <c r="S71" i="1"/>
  <c r="S75" i="1" s="1"/>
  <c r="W215" i="1"/>
  <c r="Q627" i="1"/>
  <c r="Q903" i="1"/>
  <c r="O192" i="1"/>
  <c r="O185" i="1"/>
  <c r="O1001" i="1"/>
  <c r="W235" i="1"/>
  <c r="Q93" i="1"/>
  <c r="O95" i="1"/>
  <c r="P784" i="1"/>
  <c r="P794" i="1" s="1"/>
  <c r="P813" i="1" s="1"/>
  <c r="P863" i="1"/>
  <c r="Q975" i="1"/>
  <c r="P514" i="1"/>
  <c r="Q652" i="1"/>
  <c r="P579" i="1"/>
  <c r="O584" i="1"/>
  <c r="V467" i="1"/>
  <c r="P81" i="1"/>
  <c r="P85" i="1" s="1"/>
  <c r="P87" i="1" s="1"/>
  <c r="P629" i="1"/>
  <c r="T170" i="1"/>
  <c r="T172" i="1" s="1"/>
  <c r="AB468" i="1"/>
  <c r="V327" i="1"/>
  <c r="U469" i="1"/>
  <c r="U473" i="1" s="1"/>
  <c r="U566" i="1"/>
  <c r="U568" i="1" s="1"/>
  <c r="W606" i="1"/>
  <c r="U607" i="1"/>
  <c r="U611" i="1" s="1"/>
  <c r="U704" i="1"/>
  <c r="U706" i="1" s="1"/>
  <c r="W232" i="1"/>
  <c r="U329" i="1"/>
  <c r="U333" i="1" s="1"/>
  <c r="U428" i="1"/>
  <c r="U430" i="1" s="1"/>
  <c r="X205" i="1"/>
  <c r="W327" i="1"/>
  <c r="V605" i="1"/>
  <c r="O641" i="1"/>
  <c r="O646" i="1" s="1"/>
  <c r="Q620" i="1"/>
  <c r="Q621" i="1" s="1"/>
  <c r="Q623" i="1" s="1"/>
  <c r="AF294" i="1"/>
  <c r="AF307" i="1" s="1"/>
  <c r="AF309" i="1" s="1"/>
  <c r="AE215" i="1"/>
  <c r="AE228" i="1" s="1"/>
  <c r="AB469" i="1"/>
  <c r="AB566" i="1"/>
  <c r="AB568" i="1" s="1"/>
  <c r="Q561" i="1"/>
  <c r="P540" i="1"/>
  <c r="P544" i="1" s="1"/>
  <c r="Q482" i="1"/>
  <c r="Q483" i="1" s="1"/>
  <c r="Q485" i="1" s="1"/>
  <c r="P925" i="1"/>
  <c r="P931" i="1" s="1"/>
  <c r="AB883" i="1"/>
  <c r="AB887" i="1" s="1"/>
  <c r="AB980" i="1"/>
  <c r="AB982" i="1" s="1"/>
  <c r="AA170" i="1"/>
  <c r="AA172" i="1" s="1"/>
  <c r="S241" i="1"/>
  <c r="T240" i="1"/>
  <c r="AC881" i="1"/>
  <c r="Y893" i="1"/>
  <c r="AA70" i="1"/>
  <c r="Q779" i="1"/>
  <c r="Q955" i="1"/>
  <c r="Q353" i="1"/>
  <c r="P373" i="1"/>
  <c r="P379" i="1" s="1"/>
  <c r="O962" i="1"/>
  <c r="O954" i="1"/>
  <c r="O958" i="1" s="1"/>
  <c r="O961" i="1" s="1"/>
  <c r="P118" i="1"/>
  <c r="W236" i="1" l="1"/>
  <c r="W228" i="1"/>
  <c r="W243" i="1" s="1"/>
  <c r="P192" i="1"/>
  <c r="Q717" i="1"/>
  <c r="P722" i="1"/>
  <c r="Q422" i="1"/>
  <c r="Q424" i="1" s="1"/>
  <c r="Q439" i="1" s="1"/>
  <c r="R864" i="1"/>
  <c r="Q541" i="1"/>
  <c r="W467" i="1"/>
  <c r="X234" i="1"/>
  <c r="X233" i="1"/>
  <c r="P581" i="1"/>
  <c r="P588" i="1"/>
  <c r="AE235" i="1"/>
  <c r="P145" i="1"/>
  <c r="R627" i="1"/>
  <c r="W328" i="1"/>
  <c r="P89" i="1"/>
  <c r="AE233" i="1"/>
  <c r="O649" i="1"/>
  <c r="O655" i="1" s="1"/>
  <c r="T71" i="1"/>
  <c r="T75" i="1" s="1"/>
  <c r="V70" i="1"/>
  <c r="AB467" i="1"/>
  <c r="AB473" i="1" s="1"/>
  <c r="P183" i="1"/>
  <c r="P185" i="1" s="1"/>
  <c r="O188" i="1"/>
  <c r="O410" i="1"/>
  <c r="O409" i="1"/>
  <c r="AA71" i="1"/>
  <c r="Q514" i="1"/>
  <c r="P109" i="1"/>
  <c r="X214" i="1"/>
  <c r="P824" i="1"/>
  <c r="P823" i="1"/>
  <c r="Q976" i="1"/>
  <c r="Q991" i="1" s="1"/>
  <c r="AE234" i="1"/>
  <c r="R489" i="1"/>
  <c r="Q625" i="1"/>
  <c r="O656" i="1"/>
  <c r="O675" i="1" s="1"/>
  <c r="Q679" i="1"/>
  <c r="X215" i="1"/>
  <c r="X235" i="1"/>
  <c r="Z75" i="1"/>
  <c r="Q699" i="1"/>
  <c r="W605" i="1"/>
  <c r="O725" i="1"/>
  <c r="Q784" i="1"/>
  <c r="Q794" i="1" s="1"/>
  <c r="Q813" i="1" s="1"/>
  <c r="Q863" i="1"/>
  <c r="AA69" i="1"/>
  <c r="AA75" i="1" s="1"/>
  <c r="Q487" i="1"/>
  <c r="P521" i="1"/>
  <c r="P526" i="1" s="1"/>
  <c r="P535" i="1" s="1"/>
  <c r="W468" i="1"/>
  <c r="R351" i="1"/>
  <c r="AC468" i="1"/>
  <c r="X232" i="1"/>
  <c r="X236" i="1" s="1"/>
  <c r="R81" i="1"/>
  <c r="V329" i="1"/>
  <c r="V333" i="1" s="1"/>
  <c r="V428" i="1"/>
  <c r="V430" i="1" s="1"/>
  <c r="V566" i="1"/>
  <c r="V568" i="1" s="1"/>
  <c r="U170" i="1"/>
  <c r="U172" i="1" s="1"/>
  <c r="U71" i="1"/>
  <c r="U75" i="1" s="1"/>
  <c r="X606" i="1"/>
  <c r="V69" i="1"/>
  <c r="V704" i="1"/>
  <c r="V706" i="1" s="1"/>
  <c r="Q81" i="1"/>
  <c r="Q84" i="1"/>
  <c r="O115" i="1"/>
  <c r="O121" i="1" s="1"/>
  <c r="P649" i="1"/>
  <c r="P655" i="1" s="1"/>
  <c r="Q629" i="1"/>
  <c r="AG294" i="1"/>
  <c r="AG307" i="1" s="1"/>
  <c r="AG309" i="1" s="1"/>
  <c r="AF215" i="1"/>
  <c r="AF228" i="1" s="1"/>
  <c r="AE243" i="1"/>
  <c r="AC469" i="1"/>
  <c r="AC566" i="1"/>
  <c r="AC568" i="1" s="1"/>
  <c r="P511" i="1"/>
  <c r="P517" i="1" s="1"/>
  <c r="Q491" i="1"/>
  <c r="U240" i="1"/>
  <c r="AC980" i="1"/>
  <c r="AC982" i="1" s="1"/>
  <c r="AB170" i="1"/>
  <c r="AB172" i="1" s="1"/>
  <c r="T241" i="1"/>
  <c r="AE232" i="1"/>
  <c r="AE236" i="1" s="1"/>
  <c r="R816" i="1"/>
  <c r="R820" i="1" s="1"/>
  <c r="O144" i="1"/>
  <c r="O148" i="1" s="1"/>
  <c r="P954" i="1"/>
  <c r="P958" i="1" s="1"/>
  <c r="R896" i="1"/>
  <c r="R897" i="1" s="1"/>
  <c r="R899" i="1" s="1"/>
  <c r="P365" i="1"/>
  <c r="Q145" i="1"/>
  <c r="Q928" i="1"/>
  <c r="Q383" i="1"/>
  <c r="Q388" i="1" s="1"/>
  <c r="Q397" i="1" s="1"/>
  <c r="X228" i="1" l="1"/>
  <c r="X243" i="1" s="1"/>
  <c r="P188" i="1"/>
  <c r="Q183" i="1"/>
  <c r="AB69" i="1"/>
  <c r="AC883" i="1"/>
  <c r="AC887" i="1" s="1"/>
  <c r="R903" i="1"/>
  <c r="X467" i="1"/>
  <c r="X468" i="1"/>
  <c r="P95" i="1"/>
  <c r="P370" i="1"/>
  <c r="P380" i="1" s="1"/>
  <c r="P399" i="1" s="1"/>
  <c r="P449" i="1"/>
  <c r="Q560" i="1"/>
  <c r="Q562" i="1" s="1"/>
  <c r="Q577" i="1" s="1"/>
  <c r="V607" i="1"/>
  <c r="V611" i="1" s="1"/>
  <c r="W70" i="1"/>
  <c r="Q824" i="1"/>
  <c r="Q823" i="1"/>
  <c r="Q579" i="1"/>
  <c r="P584" i="1"/>
  <c r="R975" i="1"/>
  <c r="AB71" i="1"/>
  <c r="R541" i="1"/>
  <c r="R403" i="1"/>
  <c r="Q698" i="1"/>
  <c r="Q700" i="1" s="1"/>
  <c r="Q715" i="1" s="1"/>
  <c r="W69" i="1"/>
  <c r="X605" i="1"/>
  <c r="AF233" i="1"/>
  <c r="AB70" i="1"/>
  <c r="Q85" i="1"/>
  <c r="Q87" i="1" s="1"/>
  <c r="AC467" i="1"/>
  <c r="AC473" i="1" s="1"/>
  <c r="P125" i="1"/>
  <c r="P130" i="1" s="1"/>
  <c r="P139" i="1" s="1"/>
  <c r="R93" i="1"/>
  <c r="O685" i="1"/>
  <c r="Q165" i="1"/>
  <c r="R376" i="1"/>
  <c r="Q919" i="1"/>
  <c r="Q450" i="1"/>
  <c r="Q443" i="1"/>
  <c r="R901" i="1"/>
  <c r="AF234" i="1"/>
  <c r="Z893" i="1"/>
  <c r="Q367" i="1"/>
  <c r="Q935" i="1"/>
  <c r="Q940" i="1" s="1"/>
  <c r="Q949" i="1" s="1"/>
  <c r="O503" i="1"/>
  <c r="S351" i="1"/>
  <c r="X328" i="1"/>
  <c r="V469" i="1"/>
  <c r="V473" i="1" s="1"/>
  <c r="Q995" i="1"/>
  <c r="Q1002" i="1"/>
  <c r="AF235" i="1"/>
  <c r="W329" i="1"/>
  <c r="W333" i="1" s="1"/>
  <c r="W428" i="1"/>
  <c r="W430" i="1" s="1"/>
  <c r="W607" i="1"/>
  <c r="W611" i="1" s="1"/>
  <c r="W704" i="1"/>
  <c r="W706" i="1" s="1"/>
  <c r="P678" i="1"/>
  <c r="P682" i="1" s="1"/>
  <c r="AD468" i="1"/>
  <c r="X327" i="1"/>
  <c r="W469" i="1"/>
  <c r="W473" i="1" s="1"/>
  <c r="W566" i="1"/>
  <c r="W568" i="1" s="1"/>
  <c r="V170" i="1"/>
  <c r="V172" i="1" s="1"/>
  <c r="P115" i="1"/>
  <c r="P121" i="1" s="1"/>
  <c r="Q659" i="1"/>
  <c r="Q664" i="1" s="1"/>
  <c r="Q673" i="1" s="1"/>
  <c r="P641" i="1"/>
  <c r="AH294" i="1"/>
  <c r="AH307" i="1" s="1"/>
  <c r="AH309" i="1" s="1"/>
  <c r="AG215" i="1"/>
  <c r="AG228" i="1" s="1"/>
  <c r="AF243" i="1"/>
  <c r="AD566" i="1"/>
  <c r="AD568" i="1" s="1"/>
  <c r="Q521" i="1"/>
  <c r="Q526" i="1" s="1"/>
  <c r="Q535" i="1" s="1"/>
  <c r="P503" i="1"/>
  <c r="P508" i="1" s="1"/>
  <c r="P518" i="1" s="1"/>
  <c r="P537" i="1" s="1"/>
  <c r="AA893" i="1"/>
  <c r="R955" i="1"/>
  <c r="AC170" i="1"/>
  <c r="AC172" i="1" s="1"/>
  <c r="AE240" i="1"/>
  <c r="U241" i="1"/>
  <c r="AF232" i="1"/>
  <c r="V240" i="1"/>
  <c r="R787" i="1"/>
  <c r="R793" i="1" s="1"/>
  <c r="S767" i="1"/>
  <c r="R342" i="1"/>
  <c r="R343" i="1" s="1"/>
  <c r="R345" i="1" s="1"/>
  <c r="R423" i="1"/>
  <c r="Q402" i="1"/>
  <c r="Q406" i="1" s="1"/>
  <c r="Q118" i="1"/>
  <c r="R905" i="1"/>
  <c r="Q925" i="1"/>
  <c r="Q931" i="1" s="1"/>
  <c r="Q954" i="1"/>
  <c r="Q958" i="1" s="1"/>
  <c r="P144" i="1"/>
  <c r="P148" i="1" s="1"/>
  <c r="AF236" i="1" l="1"/>
  <c r="AC71" i="1"/>
  <c r="R679" i="1"/>
  <c r="AG235" i="1"/>
  <c r="Q505" i="1"/>
  <c r="AD469" i="1"/>
  <c r="Q446" i="1"/>
  <c r="R441" i="1"/>
  <c r="AB75" i="1"/>
  <c r="P646" i="1"/>
  <c r="P656" i="1" s="1"/>
  <c r="P675" i="1" s="1"/>
  <c r="P725" i="1"/>
  <c r="R514" i="1"/>
  <c r="S627" i="1"/>
  <c r="Q998" i="1"/>
  <c r="R993" i="1"/>
  <c r="AD467" i="1"/>
  <c r="AD473" i="1" s="1"/>
  <c r="Q95" i="1"/>
  <c r="Q89" i="1"/>
  <c r="Q726" i="1"/>
  <c r="Q719" i="1"/>
  <c r="AG234" i="1"/>
  <c r="S489" i="1"/>
  <c r="R652" i="1"/>
  <c r="P917" i="1"/>
  <c r="O508" i="1"/>
  <c r="O518" i="1" s="1"/>
  <c r="O537" i="1" s="1"/>
  <c r="O587" i="1"/>
  <c r="AC70" i="1"/>
  <c r="P547" i="1"/>
  <c r="V71" i="1"/>
  <c r="V75" i="1" s="1"/>
  <c r="O107" i="1"/>
  <c r="O686" i="1"/>
  <c r="Q588" i="1"/>
  <c r="Q581" i="1"/>
  <c r="R347" i="1"/>
  <c r="Q643" i="1"/>
  <c r="P587" i="1"/>
  <c r="R974" i="1"/>
  <c r="R976" i="1" s="1"/>
  <c r="R991" i="1" s="1"/>
  <c r="AC69" i="1"/>
  <c r="AC75" i="1" s="1"/>
  <c r="AG233" i="1"/>
  <c r="Q164" i="1"/>
  <c r="Q166" i="1" s="1"/>
  <c r="Q181" i="1" s="1"/>
  <c r="X70" i="1"/>
  <c r="P410" i="1"/>
  <c r="P409" i="1"/>
  <c r="X329" i="1"/>
  <c r="X333" i="1" s="1"/>
  <c r="X428" i="1"/>
  <c r="X430" i="1" s="1"/>
  <c r="S81" i="1"/>
  <c r="X607" i="1"/>
  <c r="X611" i="1" s="1"/>
  <c r="X704" i="1"/>
  <c r="X706" i="1" s="1"/>
  <c r="W170" i="1"/>
  <c r="W172" i="1" s="1"/>
  <c r="AE468" i="1"/>
  <c r="W71" i="1"/>
  <c r="W75" i="1" s="1"/>
  <c r="X469" i="1"/>
  <c r="X473" i="1" s="1"/>
  <c r="X566" i="1"/>
  <c r="X568" i="1" s="1"/>
  <c r="U81" i="1"/>
  <c r="X69" i="1"/>
  <c r="T81" i="1"/>
  <c r="Q109" i="1"/>
  <c r="Q678" i="1"/>
  <c r="Q682" i="1" s="1"/>
  <c r="R620" i="1"/>
  <c r="R621" i="1" s="1"/>
  <c r="R623" i="1" s="1"/>
  <c r="S376" i="1"/>
  <c r="AH215" i="1"/>
  <c r="AH228" i="1" s="1"/>
  <c r="AG243" i="1"/>
  <c r="AE566" i="1"/>
  <c r="AE568" i="1" s="1"/>
  <c r="Q540" i="1"/>
  <c r="Q544" i="1" s="1"/>
  <c r="R482" i="1"/>
  <c r="R483" i="1" s="1"/>
  <c r="R485" i="1" s="1"/>
  <c r="AE893" i="1"/>
  <c r="AB893" i="1"/>
  <c r="W240" i="1"/>
  <c r="V241" i="1"/>
  <c r="AF240" i="1"/>
  <c r="AG232" i="1"/>
  <c r="AG236" i="1" s="1"/>
  <c r="R779" i="1"/>
  <c r="R353" i="1"/>
  <c r="Q917" i="1"/>
  <c r="Q922" i="1" s="1"/>
  <c r="Q932" i="1" s="1"/>
  <c r="Q951" i="1" s="1"/>
  <c r="Q373" i="1"/>
  <c r="Q379" i="1" s="1"/>
  <c r="R935" i="1"/>
  <c r="R940" i="1" s="1"/>
  <c r="R949" i="1" s="1"/>
  <c r="R145" i="1"/>
  <c r="S93" i="1"/>
  <c r="R928" i="1"/>
  <c r="R487" i="1" l="1"/>
  <c r="T489" i="1"/>
  <c r="R625" i="1"/>
  <c r="AE467" i="1"/>
  <c r="Q961" i="1"/>
  <c r="AH235" i="1"/>
  <c r="S903" i="1"/>
  <c r="R784" i="1"/>
  <c r="R794" i="1" s="1"/>
  <c r="R813" i="1" s="1"/>
  <c r="R863" i="1"/>
  <c r="S403" i="1"/>
  <c r="S864" i="1"/>
  <c r="R422" i="1"/>
  <c r="R424" i="1" s="1"/>
  <c r="R439" i="1" s="1"/>
  <c r="R919" i="1"/>
  <c r="AH234" i="1"/>
  <c r="R561" i="1"/>
  <c r="O548" i="1"/>
  <c r="O547" i="1"/>
  <c r="AE469" i="1"/>
  <c r="Q584" i="1"/>
  <c r="R579" i="1"/>
  <c r="P922" i="1"/>
  <c r="P932" i="1" s="1"/>
  <c r="P951" i="1" s="1"/>
  <c r="P1001" i="1"/>
  <c r="Q1001" i="1"/>
  <c r="P685" i="1"/>
  <c r="P686" i="1"/>
  <c r="AH233" i="1"/>
  <c r="AF893" i="1"/>
  <c r="R699" i="1"/>
  <c r="R1002" i="1"/>
  <c r="R995" i="1"/>
  <c r="P548" i="1"/>
  <c r="Q722" i="1"/>
  <c r="R717" i="1"/>
  <c r="P107" i="1"/>
  <c r="Q125" i="1"/>
  <c r="Q130" i="1" s="1"/>
  <c r="Q139" i="1" s="1"/>
  <c r="Q185" i="1"/>
  <c r="Q192" i="1"/>
  <c r="O112" i="1"/>
  <c r="O122" i="1" s="1"/>
  <c r="O141" i="1" s="1"/>
  <c r="O191" i="1"/>
  <c r="X170" i="1"/>
  <c r="X172" i="1" s="1"/>
  <c r="Q649" i="1"/>
  <c r="Q655" i="1" s="1"/>
  <c r="R629" i="1"/>
  <c r="AH243" i="1"/>
  <c r="AF566" i="1"/>
  <c r="AF568" i="1" s="1"/>
  <c r="R560" i="1"/>
  <c r="R491" i="1"/>
  <c r="Q511" i="1"/>
  <c r="Q517" i="1" s="1"/>
  <c r="AH232" i="1"/>
  <c r="AH236" i="1" s="1"/>
  <c r="AC893" i="1"/>
  <c r="AG240" i="1"/>
  <c r="W241" i="1"/>
  <c r="AD893" i="1"/>
  <c r="AB81" i="1"/>
  <c r="AH893" i="1"/>
  <c r="X240" i="1"/>
  <c r="S816" i="1"/>
  <c r="S820" i="1" s="1"/>
  <c r="R954" i="1"/>
  <c r="R958" i="1" s="1"/>
  <c r="Q365" i="1"/>
  <c r="R118" i="1"/>
  <c r="R383" i="1"/>
  <c r="R388" i="1" s="1"/>
  <c r="R397" i="1" s="1"/>
  <c r="R367" i="1"/>
  <c r="S896" i="1"/>
  <c r="S897" i="1" s="1"/>
  <c r="S899" i="1" s="1"/>
  <c r="R562" i="1" l="1"/>
  <c r="R577" i="1" s="1"/>
  <c r="AE70" i="1"/>
  <c r="AE170" i="1"/>
  <c r="AE172" i="1" s="1"/>
  <c r="AF469" i="1"/>
  <c r="R84" i="1"/>
  <c r="R85" i="1" s="1"/>
  <c r="R87" i="1" s="1"/>
  <c r="S993" i="1"/>
  <c r="R998" i="1"/>
  <c r="Q144" i="1"/>
  <c r="Q148" i="1" s="1"/>
  <c r="X71" i="1"/>
  <c r="X75" i="1" s="1"/>
  <c r="O152" i="1"/>
  <c r="O151" i="1"/>
  <c r="P112" i="1"/>
  <c r="P122" i="1" s="1"/>
  <c r="P141" i="1" s="1"/>
  <c r="P191" i="1"/>
  <c r="R450" i="1"/>
  <c r="R443" i="1"/>
  <c r="Q370" i="1"/>
  <c r="Q380" i="1" s="1"/>
  <c r="Q399" i="1" s="1"/>
  <c r="Q449" i="1"/>
  <c r="AE69" i="1"/>
  <c r="AG893" i="1"/>
  <c r="R823" i="1"/>
  <c r="R824" i="1"/>
  <c r="R581" i="1"/>
  <c r="R165" i="1"/>
  <c r="R698" i="1"/>
  <c r="R700" i="1" s="1"/>
  <c r="R715" i="1" s="1"/>
  <c r="S652" i="1"/>
  <c r="Q188" i="1"/>
  <c r="R183" i="1"/>
  <c r="Q962" i="1"/>
  <c r="T351" i="1"/>
  <c r="S975" i="1"/>
  <c r="T627" i="1"/>
  <c r="S901" i="1"/>
  <c r="S541" i="1"/>
  <c r="AF468" i="1"/>
  <c r="AE473" i="1"/>
  <c r="T541" i="1"/>
  <c r="S679" i="1"/>
  <c r="P962" i="1"/>
  <c r="P961" i="1"/>
  <c r="AF467" i="1"/>
  <c r="S514" i="1"/>
  <c r="AE71" i="1"/>
  <c r="V81" i="1"/>
  <c r="W81" i="1"/>
  <c r="R643" i="1"/>
  <c r="R659" i="1"/>
  <c r="R664" i="1" s="1"/>
  <c r="R673" i="1" s="1"/>
  <c r="Q641" i="1"/>
  <c r="AG566" i="1"/>
  <c r="AG568" i="1" s="1"/>
  <c r="Q503" i="1"/>
  <c r="R521" i="1"/>
  <c r="R526" i="1" s="1"/>
  <c r="R535" i="1" s="1"/>
  <c r="AD81" i="1"/>
  <c r="AF69" i="1"/>
  <c r="X241" i="1"/>
  <c r="AH240" i="1"/>
  <c r="AD254" i="1"/>
  <c r="AD279" i="1" s="1"/>
  <c r="AD309" i="1" s="1"/>
  <c r="Y240" i="1"/>
  <c r="AC81" i="1"/>
  <c r="S787" i="1"/>
  <c r="S793" i="1" s="1"/>
  <c r="T767" i="1"/>
  <c r="S423" i="1"/>
  <c r="S955" i="1"/>
  <c r="S905" i="1"/>
  <c r="T903" i="1"/>
  <c r="S928" i="1"/>
  <c r="R402" i="1"/>
  <c r="R406" i="1" s="1"/>
  <c r="S342" i="1"/>
  <c r="S343" i="1" s="1"/>
  <c r="S345" i="1" s="1"/>
  <c r="R925" i="1"/>
  <c r="R931" i="1" s="1"/>
  <c r="T514" i="1" l="1"/>
  <c r="AG467" i="1"/>
  <c r="AG469" i="1"/>
  <c r="AF71" i="1"/>
  <c r="S347" i="1"/>
  <c r="Q646" i="1"/>
  <c r="Q656" i="1" s="1"/>
  <c r="Q675" i="1" s="1"/>
  <c r="Q725" i="1"/>
  <c r="Q115" i="1"/>
  <c r="Q121" i="1" s="1"/>
  <c r="AG468" i="1"/>
  <c r="T93" i="1"/>
  <c r="R588" i="1"/>
  <c r="AF170" i="1"/>
  <c r="AF172" i="1" s="1"/>
  <c r="R164" i="1"/>
  <c r="R166" i="1" s="1"/>
  <c r="R181" i="1" s="1"/>
  <c r="AF473" i="1"/>
  <c r="S579" i="1"/>
  <c r="R584" i="1"/>
  <c r="P152" i="1"/>
  <c r="P151" i="1"/>
  <c r="S974" i="1"/>
  <c r="S976" i="1" s="1"/>
  <c r="S991" i="1" s="1"/>
  <c r="R726" i="1"/>
  <c r="R719" i="1"/>
  <c r="AE75" i="1"/>
  <c r="AF70" i="1"/>
  <c r="AF75" i="1" s="1"/>
  <c r="R505" i="1"/>
  <c r="T376" i="1"/>
  <c r="U351" i="1"/>
  <c r="Q410" i="1"/>
  <c r="Q409" i="1"/>
  <c r="R95" i="1"/>
  <c r="R89" i="1"/>
  <c r="Q508" i="1"/>
  <c r="Q518" i="1" s="1"/>
  <c r="Q537" i="1" s="1"/>
  <c r="Q587" i="1"/>
  <c r="U489" i="1"/>
  <c r="S441" i="1"/>
  <c r="R446" i="1"/>
  <c r="Z81" i="1"/>
  <c r="X81" i="1"/>
  <c r="AA81" i="1"/>
  <c r="Y81" i="1"/>
  <c r="AE81" i="1"/>
  <c r="R109" i="1"/>
  <c r="U93" i="1"/>
  <c r="R678" i="1"/>
  <c r="R682" i="1" s="1"/>
  <c r="S620" i="1"/>
  <c r="S621" i="1" s="1"/>
  <c r="S623" i="1" s="1"/>
  <c r="U376" i="1"/>
  <c r="AH566" i="1"/>
  <c r="AH568" i="1" s="1"/>
  <c r="R540" i="1"/>
  <c r="R544" i="1" s="1"/>
  <c r="S482" i="1"/>
  <c r="S483" i="1" s="1"/>
  <c r="S485" i="1" s="1"/>
  <c r="AD203" i="1"/>
  <c r="AD228" i="1" s="1"/>
  <c r="AG70" i="1"/>
  <c r="Z240" i="1"/>
  <c r="Y241" i="1"/>
  <c r="S779" i="1"/>
  <c r="R373" i="1"/>
  <c r="R379" i="1" s="1"/>
  <c r="R917" i="1"/>
  <c r="S353" i="1"/>
  <c r="S935" i="1"/>
  <c r="S940" i="1" s="1"/>
  <c r="S949" i="1" s="1"/>
  <c r="S118" i="1"/>
  <c r="S145" i="1"/>
  <c r="S784" i="1" l="1"/>
  <c r="S794" i="1" s="1"/>
  <c r="S813" i="1" s="1"/>
  <c r="S863" i="1"/>
  <c r="S422" i="1"/>
  <c r="S424" i="1" s="1"/>
  <c r="S439" i="1" s="1"/>
  <c r="AD234" i="1"/>
  <c r="AD235" i="1"/>
  <c r="Q686" i="1"/>
  <c r="Q685" i="1"/>
  <c r="S919" i="1"/>
  <c r="V351" i="1"/>
  <c r="T679" i="1"/>
  <c r="S717" i="1"/>
  <c r="R722" i="1"/>
  <c r="R922" i="1"/>
  <c r="R932" i="1" s="1"/>
  <c r="R951" i="1" s="1"/>
  <c r="R1001" i="1"/>
  <c r="T864" i="1"/>
  <c r="R125" i="1"/>
  <c r="R130" i="1" s="1"/>
  <c r="R139" i="1" s="1"/>
  <c r="AH468" i="1"/>
  <c r="AD233" i="1"/>
  <c r="AG69" i="1"/>
  <c r="S487" i="1"/>
  <c r="S561" i="1"/>
  <c r="AH469" i="1"/>
  <c r="U903" i="1"/>
  <c r="V489" i="1"/>
  <c r="S699" i="1"/>
  <c r="AG473" i="1"/>
  <c r="U541" i="1"/>
  <c r="T403" i="1"/>
  <c r="U627" i="1"/>
  <c r="R192" i="1"/>
  <c r="R185" i="1"/>
  <c r="Q548" i="1"/>
  <c r="Q547" i="1"/>
  <c r="S1002" i="1"/>
  <c r="S995" i="1"/>
  <c r="AG170" i="1"/>
  <c r="AG172" i="1" s="1"/>
  <c r="AG71" i="1"/>
  <c r="S625" i="1"/>
  <c r="T652" i="1"/>
  <c r="Q107" i="1"/>
  <c r="AH467" i="1"/>
  <c r="S629" i="1"/>
  <c r="R649" i="1"/>
  <c r="R655" i="1" s="1"/>
  <c r="R511" i="1"/>
  <c r="R517" i="1" s="1"/>
  <c r="S491" i="1"/>
  <c r="AD232" i="1"/>
  <c r="AD236" i="1" s="1"/>
  <c r="AA240" i="1"/>
  <c r="AD243" i="1"/>
  <c r="E243" i="1" s="1"/>
  <c r="P1008" i="1" s="1"/>
  <c r="Z241" i="1"/>
  <c r="AH69" i="1"/>
  <c r="T816" i="1"/>
  <c r="T820" i="1" s="1"/>
  <c r="S367" i="1"/>
  <c r="R365" i="1"/>
  <c r="S954" i="1"/>
  <c r="S958" i="1" s="1"/>
  <c r="S383" i="1"/>
  <c r="S388" i="1" s="1"/>
  <c r="S397" i="1" s="1"/>
  <c r="T955" i="1"/>
  <c r="T896" i="1"/>
  <c r="T897" i="1" s="1"/>
  <c r="T899" i="1" s="1"/>
  <c r="AH473" i="1" l="1"/>
  <c r="U514" i="1"/>
  <c r="R188" i="1"/>
  <c r="S183" i="1"/>
  <c r="AG75" i="1"/>
  <c r="U403" i="1"/>
  <c r="R962" i="1"/>
  <c r="R961" i="1"/>
  <c r="AH70" i="1"/>
  <c r="AH75" i="1" s="1"/>
  <c r="AH71" i="1"/>
  <c r="S698" i="1"/>
  <c r="S700" i="1" s="1"/>
  <c r="S715" i="1" s="1"/>
  <c r="T928" i="1"/>
  <c r="S560" i="1"/>
  <c r="S562" i="1" s="1"/>
  <c r="S577" i="1" s="1"/>
  <c r="S450" i="1"/>
  <c r="S443" i="1"/>
  <c r="T975" i="1"/>
  <c r="T901" i="1"/>
  <c r="R370" i="1"/>
  <c r="R380" i="1" s="1"/>
  <c r="R399" i="1" s="1"/>
  <c r="R449" i="1"/>
  <c r="S165" i="1"/>
  <c r="Q112" i="1"/>
  <c r="Q122" i="1" s="1"/>
  <c r="Q141" i="1" s="1"/>
  <c r="Q191" i="1"/>
  <c r="AD328" i="1"/>
  <c r="S84" i="1"/>
  <c r="S85" i="1" s="1"/>
  <c r="S87" i="1" s="1"/>
  <c r="S824" i="1"/>
  <c r="S823" i="1"/>
  <c r="AH170" i="1"/>
  <c r="AH172" i="1" s="1"/>
  <c r="R144" i="1"/>
  <c r="R148" i="1" s="1"/>
  <c r="T993" i="1"/>
  <c r="S998" i="1"/>
  <c r="AG81" i="1"/>
  <c r="S659" i="1"/>
  <c r="S664" i="1" s="1"/>
  <c r="S673" i="1" s="1"/>
  <c r="R641" i="1"/>
  <c r="S643" i="1"/>
  <c r="S521" i="1"/>
  <c r="S526" i="1" s="1"/>
  <c r="S535" i="1" s="1"/>
  <c r="S505" i="1"/>
  <c r="R503" i="1"/>
  <c r="AB240" i="1"/>
  <c r="AD327" i="1"/>
  <c r="AA241" i="1"/>
  <c r="U767" i="1"/>
  <c r="T787" i="1"/>
  <c r="T793" i="1" s="1"/>
  <c r="S925" i="1"/>
  <c r="S931" i="1" s="1"/>
  <c r="T905" i="1"/>
  <c r="T342" i="1"/>
  <c r="T343" i="1" s="1"/>
  <c r="T345" i="1" s="1"/>
  <c r="T423" i="1"/>
  <c r="S402" i="1"/>
  <c r="S406" i="1" s="1"/>
  <c r="T145" i="1"/>
  <c r="U928" i="1"/>
  <c r="V903" i="1"/>
  <c r="U955" i="1"/>
  <c r="V627" i="1" l="1"/>
  <c r="V93" i="1"/>
  <c r="S89" i="1"/>
  <c r="S95" i="1"/>
  <c r="W351" i="1"/>
  <c r="R646" i="1"/>
  <c r="R656" i="1" s="1"/>
  <c r="R675" i="1" s="1"/>
  <c r="R725" i="1"/>
  <c r="U652" i="1"/>
  <c r="R409" i="1"/>
  <c r="R410" i="1"/>
  <c r="S581" i="1"/>
  <c r="S588" i="1"/>
  <c r="AD70" i="1"/>
  <c r="V541" i="1"/>
  <c r="V403" i="1"/>
  <c r="U679" i="1"/>
  <c r="R115" i="1"/>
  <c r="R121" i="1" s="1"/>
  <c r="T118" i="1"/>
  <c r="V376" i="1"/>
  <c r="R508" i="1"/>
  <c r="R518" i="1" s="1"/>
  <c r="R537" i="1" s="1"/>
  <c r="R587" i="1"/>
  <c r="W489" i="1"/>
  <c r="S726" i="1"/>
  <c r="S719" i="1"/>
  <c r="T974" i="1"/>
  <c r="T976" i="1" s="1"/>
  <c r="T991" i="1" s="1"/>
  <c r="V514" i="1"/>
  <c r="Q152" i="1"/>
  <c r="Q151" i="1"/>
  <c r="T347" i="1"/>
  <c r="S164" i="1"/>
  <c r="S166" i="1" s="1"/>
  <c r="S181" i="1" s="1"/>
  <c r="S446" i="1"/>
  <c r="T441" i="1"/>
  <c r="AF81" i="1"/>
  <c r="AH81" i="1"/>
  <c r="S109" i="1"/>
  <c r="T620" i="1"/>
  <c r="T621" i="1" s="1"/>
  <c r="T623" i="1" s="1"/>
  <c r="S678" i="1"/>
  <c r="S682" i="1" s="1"/>
  <c r="T482" i="1"/>
  <c r="T483" i="1" s="1"/>
  <c r="T485" i="1" s="1"/>
  <c r="S540" i="1"/>
  <c r="S544" i="1" s="1"/>
  <c r="AD428" i="1"/>
  <c r="AD430" i="1" s="1"/>
  <c r="AC240" i="1"/>
  <c r="AB241" i="1"/>
  <c r="AD69" i="1"/>
  <c r="T779" i="1"/>
  <c r="U145" i="1"/>
  <c r="S373" i="1"/>
  <c r="S379" i="1" s="1"/>
  <c r="U118" i="1"/>
  <c r="T919" i="1"/>
  <c r="T353" i="1"/>
  <c r="S917" i="1"/>
  <c r="U975" i="1" l="1"/>
  <c r="T699" i="1"/>
  <c r="R548" i="1"/>
  <c r="R547" i="1"/>
  <c r="S584" i="1"/>
  <c r="T579" i="1"/>
  <c r="T784" i="1"/>
  <c r="T794" i="1" s="1"/>
  <c r="T813" i="1" s="1"/>
  <c r="T863" i="1"/>
  <c r="R107" i="1"/>
  <c r="T561" i="1"/>
  <c r="W514" i="1"/>
  <c r="V652" i="1"/>
  <c r="T1002" i="1"/>
  <c r="T995" i="1"/>
  <c r="T422" i="1"/>
  <c r="T424" i="1" s="1"/>
  <c r="T439" i="1" s="1"/>
  <c r="S192" i="1"/>
  <c r="S185" i="1"/>
  <c r="T717" i="1"/>
  <c r="S722" i="1"/>
  <c r="AD329" i="1"/>
  <c r="AD333" i="1" s="1"/>
  <c r="T487" i="1"/>
  <c r="T625" i="1"/>
  <c r="S922" i="1"/>
  <c r="S932" i="1" s="1"/>
  <c r="S951" i="1" s="1"/>
  <c r="S1001" i="1"/>
  <c r="U864" i="1"/>
  <c r="R686" i="1"/>
  <c r="R685" i="1"/>
  <c r="T935" i="1"/>
  <c r="T940" i="1" s="1"/>
  <c r="T949" i="1" s="1"/>
  <c r="W403" i="1"/>
  <c r="S125" i="1"/>
  <c r="S130" i="1" s="1"/>
  <c r="S139" i="1" s="1"/>
  <c r="S649" i="1"/>
  <c r="S655" i="1" s="1"/>
  <c r="T629" i="1"/>
  <c r="S511" i="1"/>
  <c r="S517" i="1" s="1"/>
  <c r="T491" i="1"/>
  <c r="AD170" i="1"/>
  <c r="AD172" i="1" s="1"/>
  <c r="AD240" i="1"/>
  <c r="AC241" i="1"/>
  <c r="U816" i="1"/>
  <c r="U820" i="1" s="1"/>
  <c r="U935" i="1"/>
  <c r="U940" i="1" s="1"/>
  <c r="U949" i="1" s="1"/>
  <c r="V955" i="1"/>
  <c r="U896" i="1"/>
  <c r="U897" i="1" s="1"/>
  <c r="U899" i="1" s="1"/>
  <c r="S365" i="1"/>
  <c r="V928" i="1"/>
  <c r="W903" i="1"/>
  <c r="T383" i="1"/>
  <c r="T388" i="1" s="1"/>
  <c r="T397" i="1" s="1"/>
  <c r="T954" i="1"/>
  <c r="T958" i="1" s="1"/>
  <c r="U901" i="1" l="1"/>
  <c r="X489" i="1"/>
  <c r="W627" i="1"/>
  <c r="W93" i="1"/>
  <c r="T824" i="1"/>
  <c r="T823" i="1"/>
  <c r="W376" i="1"/>
  <c r="S370" i="1"/>
  <c r="S380" i="1" s="1"/>
  <c r="S399" i="1" s="1"/>
  <c r="S449" i="1"/>
  <c r="T165" i="1"/>
  <c r="T698" i="1"/>
  <c r="T700" i="1" s="1"/>
  <c r="T715" i="1" s="1"/>
  <c r="T183" i="1"/>
  <c r="S188" i="1"/>
  <c r="T367" i="1"/>
  <c r="S962" i="1"/>
  <c r="S961" i="1"/>
  <c r="AD71" i="1"/>
  <c r="AD75" i="1" s="1"/>
  <c r="T560" i="1"/>
  <c r="T562" i="1" s="1"/>
  <c r="T577" i="1" s="1"/>
  <c r="V679" i="1"/>
  <c r="T443" i="1"/>
  <c r="T450" i="1"/>
  <c r="W541" i="1"/>
  <c r="S144" i="1"/>
  <c r="S148" i="1" s="1"/>
  <c r="T84" i="1"/>
  <c r="T85" i="1" s="1"/>
  <c r="T87" i="1" s="1"/>
  <c r="X351" i="1"/>
  <c r="U993" i="1"/>
  <c r="T998" i="1"/>
  <c r="R112" i="1"/>
  <c r="R122" i="1" s="1"/>
  <c r="R141" i="1" s="1"/>
  <c r="R191" i="1"/>
  <c r="S641" i="1"/>
  <c r="X376" i="1"/>
  <c r="T505" i="1"/>
  <c r="S503" i="1"/>
  <c r="AD241" i="1"/>
  <c r="U787" i="1"/>
  <c r="U793" i="1" s="1"/>
  <c r="V767" i="1"/>
  <c r="V118" i="1"/>
  <c r="U342" i="1"/>
  <c r="U343" i="1" s="1"/>
  <c r="U345" i="1" s="1"/>
  <c r="U905" i="1"/>
  <c r="T925" i="1"/>
  <c r="T931" i="1" s="1"/>
  <c r="T402" i="1"/>
  <c r="T406" i="1" s="1"/>
  <c r="V145" i="1"/>
  <c r="U423" i="1"/>
  <c r="U974" i="1" l="1"/>
  <c r="U976" i="1" s="1"/>
  <c r="U991" i="1" s="1"/>
  <c r="T659" i="1"/>
  <c r="T664" i="1" s="1"/>
  <c r="T673" i="1" s="1"/>
  <c r="S115" i="1"/>
  <c r="S121" i="1" s="1"/>
  <c r="U441" i="1"/>
  <c r="T446" i="1"/>
  <c r="T719" i="1"/>
  <c r="T726" i="1"/>
  <c r="U699" i="1"/>
  <c r="W679" i="1"/>
  <c r="T95" i="1"/>
  <c r="T89" i="1"/>
  <c r="T521" i="1"/>
  <c r="T526" i="1" s="1"/>
  <c r="T535" i="1" s="1"/>
  <c r="R152" i="1"/>
  <c r="R151" i="1"/>
  <c r="V975" i="1"/>
  <c r="U561" i="1"/>
  <c r="T643" i="1"/>
  <c r="U347" i="1"/>
  <c r="Y489" i="1"/>
  <c r="S646" i="1"/>
  <c r="S656" i="1" s="1"/>
  <c r="S675" i="1" s="1"/>
  <c r="S725" i="1"/>
  <c r="T164" i="1"/>
  <c r="T166" i="1" s="1"/>
  <c r="T181" i="1" s="1"/>
  <c r="X403" i="1"/>
  <c r="T588" i="1"/>
  <c r="T581" i="1"/>
  <c r="S409" i="1"/>
  <c r="S410" i="1"/>
  <c r="S508" i="1"/>
  <c r="S518" i="1" s="1"/>
  <c r="S537" i="1" s="1"/>
  <c r="S587" i="1"/>
  <c r="Y351" i="1"/>
  <c r="T109" i="1"/>
  <c r="T678" i="1"/>
  <c r="T682" i="1" s="1"/>
  <c r="U620" i="1"/>
  <c r="U621" i="1" s="1"/>
  <c r="U623" i="1" s="1"/>
  <c r="U482" i="1"/>
  <c r="U483" i="1" s="1"/>
  <c r="U485" i="1" s="1"/>
  <c r="T540" i="1"/>
  <c r="T544" i="1" s="1"/>
  <c r="AE241" i="1"/>
  <c r="U779" i="1"/>
  <c r="U383" i="1"/>
  <c r="U388" i="1" s="1"/>
  <c r="U397" i="1" s="1"/>
  <c r="X903" i="1"/>
  <c r="W928" i="1"/>
  <c r="W955" i="1"/>
  <c r="T373" i="1"/>
  <c r="T379" i="1" s="1"/>
  <c r="T917" i="1"/>
  <c r="U353" i="1"/>
  <c r="X541" i="1" l="1"/>
  <c r="T192" i="1"/>
  <c r="T185" i="1"/>
  <c r="U784" i="1"/>
  <c r="U794" i="1" s="1"/>
  <c r="U813" i="1" s="1"/>
  <c r="U863" i="1"/>
  <c r="S107" i="1"/>
  <c r="S548" i="1"/>
  <c r="S547" i="1"/>
  <c r="U422" i="1"/>
  <c r="U424" i="1" s="1"/>
  <c r="U439" i="1" s="1"/>
  <c r="U919" i="1"/>
  <c r="T125" i="1"/>
  <c r="T130" i="1" s="1"/>
  <c r="T139" i="1" s="1"/>
  <c r="S686" i="1"/>
  <c r="S685" i="1"/>
  <c r="T922" i="1"/>
  <c r="T932" i="1" s="1"/>
  <c r="T951" i="1" s="1"/>
  <c r="T1001" i="1"/>
  <c r="T584" i="1"/>
  <c r="U579" i="1"/>
  <c r="U625" i="1"/>
  <c r="U487" i="1"/>
  <c r="Z489" i="1"/>
  <c r="X627" i="1"/>
  <c r="X93" i="1"/>
  <c r="U165" i="1"/>
  <c r="V864" i="1"/>
  <c r="X514" i="1"/>
  <c r="W652" i="1"/>
  <c r="U717" i="1"/>
  <c r="T722" i="1"/>
  <c r="U1002" i="1"/>
  <c r="U995" i="1"/>
  <c r="U659" i="1"/>
  <c r="U664" i="1" s="1"/>
  <c r="U673" i="1" s="1"/>
  <c r="U629" i="1"/>
  <c r="U698" i="1"/>
  <c r="U700" i="1" s="1"/>
  <c r="U715" i="1" s="1"/>
  <c r="T649" i="1"/>
  <c r="T655" i="1" s="1"/>
  <c r="U521" i="1"/>
  <c r="U526" i="1" s="1"/>
  <c r="U535" i="1" s="1"/>
  <c r="U560" i="1"/>
  <c r="U562" i="1" s="1"/>
  <c r="U577" i="1" s="1"/>
  <c r="U491" i="1"/>
  <c r="T511" i="1"/>
  <c r="T517" i="1" s="1"/>
  <c r="AF241" i="1"/>
  <c r="V816" i="1"/>
  <c r="V820" i="1" s="1"/>
  <c r="V423" i="1"/>
  <c r="X955" i="1"/>
  <c r="X928" i="1"/>
  <c r="U367" i="1"/>
  <c r="U954" i="1"/>
  <c r="U958" i="1" s="1"/>
  <c r="W118" i="1"/>
  <c r="V896" i="1"/>
  <c r="V897" i="1" s="1"/>
  <c r="V899" i="1" s="1"/>
  <c r="W145" i="1"/>
  <c r="T365" i="1"/>
  <c r="W975" i="1" l="1"/>
  <c r="Y541" i="1"/>
  <c r="U719" i="1"/>
  <c r="V993" i="1"/>
  <c r="U998" i="1"/>
  <c r="S112" i="1"/>
  <c r="S122" i="1" s="1"/>
  <c r="S141" i="1" s="1"/>
  <c r="S191" i="1"/>
  <c r="V935" i="1"/>
  <c r="V940" i="1" s="1"/>
  <c r="V949" i="1" s="1"/>
  <c r="U84" i="1"/>
  <c r="U85" i="1" s="1"/>
  <c r="U87" i="1" s="1"/>
  <c r="X679" i="1"/>
  <c r="Y514" i="1"/>
  <c r="X652" i="1"/>
  <c r="U581" i="1"/>
  <c r="Z514" i="1"/>
  <c r="Z351" i="1"/>
  <c r="U824" i="1"/>
  <c r="U823" i="1"/>
  <c r="V901" i="1"/>
  <c r="U183" i="1"/>
  <c r="T188" i="1"/>
  <c r="V561" i="1"/>
  <c r="U450" i="1"/>
  <c r="U443" i="1"/>
  <c r="Y403" i="1"/>
  <c r="T144" i="1"/>
  <c r="T148" i="1" s="1"/>
  <c r="T962" i="1"/>
  <c r="T961" i="1"/>
  <c r="T370" i="1"/>
  <c r="T380" i="1" s="1"/>
  <c r="T399" i="1" s="1"/>
  <c r="T449" i="1"/>
  <c r="Y376" i="1"/>
  <c r="T641" i="1"/>
  <c r="U164" i="1"/>
  <c r="U166" i="1" s="1"/>
  <c r="U181" i="1" s="1"/>
  <c r="T503" i="1"/>
  <c r="AG241" i="1"/>
  <c r="W767" i="1"/>
  <c r="V787" i="1"/>
  <c r="V793" i="1" s="1"/>
  <c r="Y903" i="1"/>
  <c r="U925" i="1"/>
  <c r="U931" i="1" s="1"/>
  <c r="U402" i="1"/>
  <c r="U406" i="1" s="1"/>
  <c r="V342" i="1"/>
  <c r="V343" i="1" s="1"/>
  <c r="V345" i="1" s="1"/>
  <c r="V905" i="1"/>
  <c r="X145" i="1"/>
  <c r="Y627" i="1" l="1"/>
  <c r="Y93" i="1"/>
  <c r="T410" i="1"/>
  <c r="T409" i="1"/>
  <c r="U446" i="1"/>
  <c r="V441" i="1"/>
  <c r="U584" i="1"/>
  <c r="V579" i="1"/>
  <c r="U95" i="1"/>
  <c r="U89" i="1"/>
  <c r="U185" i="1"/>
  <c r="U588" i="1"/>
  <c r="AA489" i="1"/>
  <c r="Z376" i="1"/>
  <c r="V699" i="1"/>
  <c r="U726" i="1"/>
  <c r="T646" i="1"/>
  <c r="T656" i="1" s="1"/>
  <c r="T675" i="1" s="1"/>
  <c r="T725" i="1"/>
  <c r="T115" i="1"/>
  <c r="T121" i="1" s="1"/>
  <c r="U722" i="1"/>
  <c r="V717" i="1"/>
  <c r="V347" i="1"/>
  <c r="X118" i="1"/>
  <c r="V974" i="1"/>
  <c r="V976" i="1" s="1"/>
  <c r="V991" i="1" s="1"/>
  <c r="U505" i="1"/>
  <c r="U643" i="1"/>
  <c r="U125" i="1"/>
  <c r="U130" i="1" s="1"/>
  <c r="U139" i="1" s="1"/>
  <c r="T508" i="1"/>
  <c r="T518" i="1" s="1"/>
  <c r="T537" i="1" s="1"/>
  <c r="T587" i="1"/>
  <c r="S151" i="1"/>
  <c r="S152" i="1"/>
  <c r="Z541" i="1"/>
  <c r="Z403" i="1"/>
  <c r="U192" i="1"/>
  <c r="U678" i="1"/>
  <c r="U682" i="1" s="1"/>
  <c r="V620" i="1"/>
  <c r="V621" i="1" s="1"/>
  <c r="V623" i="1" s="1"/>
  <c r="U540" i="1"/>
  <c r="U544" i="1" s="1"/>
  <c r="V482" i="1"/>
  <c r="V483" i="1" s="1"/>
  <c r="V485" i="1" s="1"/>
  <c r="V521" i="1"/>
  <c r="V526" i="1" s="1"/>
  <c r="V535" i="1" s="1"/>
  <c r="V779" i="1"/>
  <c r="Y928" i="1"/>
  <c r="Y955" i="1"/>
  <c r="U373" i="1"/>
  <c r="U379" i="1" s="1"/>
  <c r="V422" i="1"/>
  <c r="V424" i="1" s="1"/>
  <c r="V439" i="1" s="1"/>
  <c r="U917" i="1"/>
  <c r="W935" i="1"/>
  <c r="W940" i="1" s="1"/>
  <c r="W949" i="1" s="1"/>
  <c r="V353" i="1"/>
  <c r="V383" i="1"/>
  <c r="V388" i="1" s="1"/>
  <c r="V397" i="1" s="1"/>
  <c r="V919" i="1" l="1"/>
  <c r="AA541" i="1"/>
  <c r="Y679" i="1"/>
  <c r="U188" i="1"/>
  <c r="V183" i="1"/>
  <c r="W864" i="1"/>
  <c r="AA351" i="1"/>
  <c r="T107" i="1"/>
  <c r="Y652" i="1"/>
  <c r="U109" i="1"/>
  <c r="V1002" i="1"/>
  <c r="V995" i="1"/>
  <c r="V487" i="1"/>
  <c r="V625" i="1"/>
  <c r="T547" i="1"/>
  <c r="T548" i="1"/>
  <c r="V443" i="1"/>
  <c r="V784" i="1"/>
  <c r="V794" i="1" s="1"/>
  <c r="V813" i="1" s="1"/>
  <c r="V863" i="1"/>
  <c r="V165" i="1"/>
  <c r="T686" i="1"/>
  <c r="T685" i="1"/>
  <c r="U922" i="1"/>
  <c r="U932" i="1" s="1"/>
  <c r="U951" i="1" s="1"/>
  <c r="U1001" i="1"/>
  <c r="AH241" i="1"/>
  <c r="U649" i="1"/>
  <c r="U655" i="1" s="1"/>
  <c r="V629" i="1"/>
  <c r="AB489" i="1"/>
  <c r="V491" i="1"/>
  <c r="U511" i="1"/>
  <c r="U517" i="1" s="1"/>
  <c r="V560" i="1"/>
  <c r="V562" i="1" s="1"/>
  <c r="V577" i="1" s="1"/>
  <c r="W816" i="1"/>
  <c r="W820" i="1" s="1"/>
  <c r="Z903" i="1"/>
  <c r="V954" i="1"/>
  <c r="V958" i="1" s="1"/>
  <c r="W423" i="1"/>
  <c r="U365" i="1"/>
  <c r="W896" i="1"/>
  <c r="W897" i="1" s="1"/>
  <c r="W899" i="1" s="1"/>
  <c r="V367" i="1"/>
  <c r="V581" i="1" l="1"/>
  <c r="V84" i="1"/>
  <c r="V85" i="1" s="1"/>
  <c r="V87" i="1" s="1"/>
  <c r="Y118" i="1"/>
  <c r="Y145" i="1"/>
  <c r="U370" i="1"/>
  <c r="U380" i="1" s="1"/>
  <c r="U399" i="1" s="1"/>
  <c r="U449" i="1"/>
  <c r="V125" i="1"/>
  <c r="V130" i="1" s="1"/>
  <c r="V139" i="1" s="1"/>
  <c r="V659" i="1"/>
  <c r="V664" i="1" s="1"/>
  <c r="V673" i="1" s="1"/>
  <c r="Z627" i="1"/>
  <c r="Z93" i="1"/>
  <c r="X975" i="1"/>
  <c r="W561" i="1"/>
  <c r="T112" i="1"/>
  <c r="T122" i="1" s="1"/>
  <c r="T141" i="1" s="1"/>
  <c r="T191" i="1"/>
  <c r="V824" i="1"/>
  <c r="V823" i="1"/>
  <c r="AA376" i="1"/>
  <c r="W441" i="1"/>
  <c r="V446" i="1"/>
  <c r="W993" i="1"/>
  <c r="V998" i="1"/>
  <c r="U144" i="1"/>
  <c r="U148" i="1" s="1"/>
  <c r="U961" i="1"/>
  <c r="U962" i="1"/>
  <c r="V450" i="1"/>
  <c r="W901" i="1"/>
  <c r="AA514" i="1"/>
  <c r="V698" i="1"/>
  <c r="V700" i="1" s="1"/>
  <c r="V715" i="1" s="1"/>
  <c r="U641" i="1"/>
  <c r="U503" i="1"/>
  <c r="X767" i="1"/>
  <c r="W787" i="1"/>
  <c r="W793" i="1" s="1"/>
  <c r="V925" i="1"/>
  <c r="V931" i="1" s="1"/>
  <c r="W974" i="1"/>
  <c r="W976" i="1" s="1"/>
  <c r="W991" i="1" s="1"/>
  <c r="V402" i="1"/>
  <c r="V406" i="1" s="1"/>
  <c r="W905" i="1"/>
  <c r="W342" i="1"/>
  <c r="W343" i="1" s="1"/>
  <c r="W345" i="1" s="1"/>
  <c r="W699" i="1" l="1"/>
  <c r="AA403" i="1"/>
  <c r="U115" i="1"/>
  <c r="U121" i="1" s="1"/>
  <c r="AB351" i="1"/>
  <c r="U508" i="1"/>
  <c r="U518" i="1" s="1"/>
  <c r="U537" i="1" s="1"/>
  <c r="U587" i="1"/>
  <c r="V164" i="1"/>
  <c r="V166" i="1" s="1"/>
  <c r="V181" i="1" s="1"/>
  <c r="T152" i="1"/>
  <c r="T151" i="1"/>
  <c r="W995" i="1"/>
  <c r="Z652" i="1"/>
  <c r="V95" i="1"/>
  <c r="V89" i="1"/>
  <c r="V505" i="1"/>
  <c r="U646" i="1"/>
  <c r="U656" i="1" s="1"/>
  <c r="U675" i="1" s="1"/>
  <c r="U725" i="1"/>
  <c r="V726" i="1"/>
  <c r="V719" i="1"/>
  <c r="V584" i="1"/>
  <c r="W579" i="1"/>
  <c r="W347" i="1"/>
  <c r="V643" i="1"/>
  <c r="U410" i="1"/>
  <c r="U409" i="1"/>
  <c r="V588" i="1"/>
  <c r="W659" i="1"/>
  <c r="W664" i="1" s="1"/>
  <c r="W673" i="1" s="1"/>
  <c r="W620" i="1"/>
  <c r="W621" i="1" s="1"/>
  <c r="W623" i="1" s="1"/>
  <c r="V678" i="1"/>
  <c r="V682" i="1" s="1"/>
  <c r="V540" i="1"/>
  <c r="V544" i="1" s="1"/>
  <c r="W482" i="1"/>
  <c r="W483" i="1" s="1"/>
  <c r="W485" i="1" s="1"/>
  <c r="W521" i="1"/>
  <c r="W526" i="1" s="1"/>
  <c r="W535" i="1" s="1"/>
  <c r="W779" i="1"/>
  <c r="Z955" i="1"/>
  <c r="Z928" i="1"/>
  <c r="AA903" i="1"/>
  <c r="X935" i="1"/>
  <c r="X940" i="1" s="1"/>
  <c r="X949" i="1" s="1"/>
  <c r="V917" i="1"/>
  <c r="W383" i="1"/>
  <c r="W388" i="1" s="1"/>
  <c r="W397" i="1" s="1"/>
  <c r="W353" i="1"/>
  <c r="V373" i="1"/>
  <c r="V379" i="1" s="1"/>
  <c r="AB403" i="1" l="1"/>
  <c r="AB541" i="1"/>
  <c r="U686" i="1"/>
  <c r="U685" i="1"/>
  <c r="W919" i="1"/>
  <c r="X864" i="1"/>
  <c r="AB514" i="1"/>
  <c r="X993" i="1"/>
  <c r="W998" i="1"/>
  <c r="W422" i="1"/>
  <c r="W424" i="1" s="1"/>
  <c r="W439" i="1" s="1"/>
  <c r="W1002" i="1"/>
  <c r="V922" i="1"/>
  <c r="V932" i="1" s="1"/>
  <c r="V951" i="1" s="1"/>
  <c r="V1001" i="1"/>
  <c r="W784" i="1"/>
  <c r="W794" i="1" s="1"/>
  <c r="W813" i="1" s="1"/>
  <c r="W863" i="1"/>
  <c r="AC489" i="1"/>
  <c r="Z679" i="1"/>
  <c r="V109" i="1"/>
  <c r="W625" i="1"/>
  <c r="W717" i="1"/>
  <c r="V722" i="1"/>
  <c r="V185" i="1"/>
  <c r="V192" i="1"/>
  <c r="U107" i="1"/>
  <c r="W165" i="1"/>
  <c r="W487" i="1"/>
  <c r="AA627" i="1"/>
  <c r="AA93" i="1"/>
  <c r="U547" i="1"/>
  <c r="U548" i="1"/>
  <c r="V649" i="1"/>
  <c r="V655" i="1" s="1"/>
  <c r="W629" i="1"/>
  <c r="AD489" i="1"/>
  <c r="V511" i="1"/>
  <c r="V517" i="1" s="1"/>
  <c r="W491" i="1"/>
  <c r="X816" i="1"/>
  <c r="X820" i="1" s="1"/>
  <c r="Z118" i="1"/>
  <c r="Z145" i="1"/>
  <c r="V365" i="1"/>
  <c r="W125" i="1"/>
  <c r="W130" i="1" s="1"/>
  <c r="W139" i="1" s="1"/>
  <c r="X423" i="1"/>
  <c r="W954" i="1"/>
  <c r="W958" i="1" s="1"/>
  <c r="X896" i="1"/>
  <c r="X897" i="1" s="1"/>
  <c r="X899" i="1" s="1"/>
  <c r="W367" i="1"/>
  <c r="Y975" i="1" l="1"/>
  <c r="X561" i="1"/>
  <c r="V370" i="1"/>
  <c r="V380" i="1" s="1"/>
  <c r="V399" i="1" s="1"/>
  <c r="V449" i="1"/>
  <c r="AB376" i="1"/>
  <c r="U112" i="1"/>
  <c r="U122" i="1" s="1"/>
  <c r="U141" i="1" s="1"/>
  <c r="U191" i="1"/>
  <c r="X699" i="1"/>
  <c r="AC351" i="1"/>
  <c r="W824" i="1"/>
  <c r="W823" i="1"/>
  <c r="W560" i="1"/>
  <c r="W562" i="1" s="1"/>
  <c r="W577" i="1" s="1"/>
  <c r="V144" i="1"/>
  <c r="V148" i="1" s="1"/>
  <c r="AA679" i="1"/>
  <c r="V962" i="1"/>
  <c r="V961" i="1"/>
  <c r="W698" i="1"/>
  <c r="W700" i="1" s="1"/>
  <c r="W715" i="1" s="1"/>
  <c r="W84" i="1"/>
  <c r="W85" i="1" s="1"/>
  <c r="W87" i="1" s="1"/>
  <c r="W183" i="1"/>
  <c r="V188" i="1"/>
  <c r="X901" i="1"/>
  <c r="W443" i="1"/>
  <c r="W450" i="1"/>
  <c r="V641" i="1"/>
  <c r="V503" i="1"/>
  <c r="Y767" i="1"/>
  <c r="X787" i="1"/>
  <c r="X793" i="1" s="1"/>
  <c r="AA955" i="1"/>
  <c r="AB903" i="1"/>
  <c r="AA928" i="1"/>
  <c r="X342" i="1"/>
  <c r="X343" i="1" s="1"/>
  <c r="X345" i="1" s="1"/>
  <c r="W402" i="1"/>
  <c r="W406" i="1" s="1"/>
  <c r="W925" i="1"/>
  <c r="W931" i="1" s="1"/>
  <c r="X905" i="1"/>
  <c r="V508" i="1" l="1"/>
  <c r="V518" i="1" s="1"/>
  <c r="V537" i="1" s="1"/>
  <c r="V587" i="1"/>
  <c r="V646" i="1"/>
  <c r="V656" i="1" s="1"/>
  <c r="V675" i="1" s="1"/>
  <c r="V725" i="1"/>
  <c r="AB627" i="1"/>
  <c r="AB93" i="1"/>
  <c r="W446" i="1"/>
  <c r="X441" i="1"/>
  <c r="W726" i="1"/>
  <c r="W719" i="1"/>
  <c r="AC541" i="1"/>
  <c r="V115" i="1"/>
  <c r="V121" i="1" s="1"/>
  <c r="W505" i="1"/>
  <c r="AC514" i="1"/>
  <c r="AD351" i="1"/>
  <c r="W164" i="1"/>
  <c r="W166" i="1" s="1"/>
  <c r="W181" i="1" s="1"/>
  <c r="V410" i="1"/>
  <c r="V409" i="1"/>
  <c r="X347" i="1"/>
  <c r="AC403" i="1"/>
  <c r="AC376" i="1"/>
  <c r="X165" i="1"/>
  <c r="W643" i="1"/>
  <c r="X974" i="1"/>
  <c r="X976" i="1" s="1"/>
  <c r="X991" i="1" s="1"/>
  <c r="W89" i="1"/>
  <c r="W95" i="1"/>
  <c r="AA652" i="1"/>
  <c r="W588" i="1"/>
  <c r="W581" i="1"/>
  <c r="U152" i="1"/>
  <c r="U151" i="1"/>
  <c r="X620" i="1"/>
  <c r="X621" i="1" s="1"/>
  <c r="X623" i="1" s="1"/>
  <c r="W678" i="1"/>
  <c r="W682" i="1" s="1"/>
  <c r="AE489" i="1"/>
  <c r="W540" i="1"/>
  <c r="W544" i="1" s="1"/>
  <c r="X482" i="1"/>
  <c r="X483" i="1" s="1"/>
  <c r="X485" i="1" s="1"/>
  <c r="X779" i="1"/>
  <c r="AA118" i="1"/>
  <c r="AA145" i="1"/>
  <c r="W917" i="1"/>
  <c r="X383" i="1"/>
  <c r="X388" i="1" s="1"/>
  <c r="X397" i="1" s="1"/>
  <c r="W373" i="1"/>
  <c r="W379" i="1" s="1"/>
  <c r="Y935" i="1"/>
  <c r="Y940" i="1" s="1"/>
  <c r="Y949" i="1" s="1"/>
  <c r="X353" i="1"/>
  <c r="Y561" i="1" l="1"/>
  <c r="W192" i="1"/>
  <c r="W185" i="1"/>
  <c r="X919" i="1"/>
  <c r="W109" i="1"/>
  <c r="X784" i="1"/>
  <c r="X794" i="1" s="1"/>
  <c r="X813" i="1" s="1"/>
  <c r="X863" i="1"/>
  <c r="X625" i="1"/>
  <c r="X659" i="1"/>
  <c r="X664" i="1" s="1"/>
  <c r="X673" i="1" s="1"/>
  <c r="X579" i="1"/>
  <c r="W584" i="1"/>
  <c r="X995" i="1"/>
  <c r="X1002" i="1"/>
  <c r="Y864" i="1"/>
  <c r="AD514" i="1"/>
  <c r="V107" i="1"/>
  <c r="X717" i="1"/>
  <c r="W722" i="1"/>
  <c r="X487" i="1"/>
  <c r="V686" i="1"/>
  <c r="V685" i="1"/>
  <c r="X422" i="1"/>
  <c r="X424" i="1" s="1"/>
  <c r="X439" i="1" s="1"/>
  <c r="AD541" i="1"/>
  <c r="X521" i="1"/>
  <c r="X526" i="1" s="1"/>
  <c r="X535" i="1" s="1"/>
  <c r="W922" i="1"/>
  <c r="W932" i="1" s="1"/>
  <c r="W951" i="1" s="1"/>
  <c r="W1001" i="1"/>
  <c r="V548" i="1"/>
  <c r="V547" i="1"/>
  <c r="W649" i="1"/>
  <c r="W655" i="1" s="1"/>
  <c r="X629" i="1"/>
  <c r="W511" i="1"/>
  <c r="W517" i="1" s="1"/>
  <c r="X491" i="1"/>
  <c r="Y816" i="1"/>
  <c r="Y820" i="1" s="1"/>
  <c r="AC903" i="1"/>
  <c r="AB928" i="1"/>
  <c r="AB955" i="1"/>
  <c r="Y423" i="1"/>
  <c r="X954" i="1"/>
  <c r="X958" i="1" s="1"/>
  <c r="X125" i="1"/>
  <c r="X130" i="1" s="1"/>
  <c r="X139" i="1" s="1"/>
  <c r="X367" i="1"/>
  <c r="W365" i="1"/>
  <c r="Y896" i="1"/>
  <c r="Y897" i="1" s="1"/>
  <c r="Y899" i="1" s="1"/>
  <c r="AE351" i="1" l="1"/>
  <c r="AC627" i="1"/>
  <c r="AC93" i="1"/>
  <c r="Y699" i="1"/>
  <c r="X560" i="1"/>
  <c r="X562" i="1" s="1"/>
  <c r="X577" i="1" s="1"/>
  <c r="AD376" i="1"/>
  <c r="X698" i="1"/>
  <c r="X700" i="1" s="1"/>
  <c r="X715" i="1" s="1"/>
  <c r="AB679" i="1"/>
  <c r="X84" i="1"/>
  <c r="X85" i="1" s="1"/>
  <c r="X87" i="1" s="1"/>
  <c r="Z975" i="1"/>
  <c r="X183" i="1"/>
  <c r="W188" i="1"/>
  <c r="X450" i="1"/>
  <c r="X443" i="1"/>
  <c r="V112" i="1"/>
  <c r="V122" i="1" s="1"/>
  <c r="V141" i="1" s="1"/>
  <c r="V191" i="1"/>
  <c r="AB652" i="1"/>
  <c r="W962" i="1"/>
  <c r="W961" i="1"/>
  <c r="Y993" i="1"/>
  <c r="X998" i="1"/>
  <c r="Y901" i="1"/>
  <c r="W370" i="1"/>
  <c r="W380" i="1" s="1"/>
  <c r="W399" i="1" s="1"/>
  <c r="W449" i="1"/>
  <c r="W144" i="1"/>
  <c r="W148" i="1" s="1"/>
  <c r="X824" i="1"/>
  <c r="X823" i="1"/>
  <c r="W641" i="1"/>
  <c r="AF489" i="1"/>
  <c r="W503" i="1"/>
  <c r="Y521" i="1"/>
  <c r="Y526" i="1" s="1"/>
  <c r="Y535" i="1" s="1"/>
  <c r="Y787" i="1"/>
  <c r="Y793" i="1" s="1"/>
  <c r="Z767" i="1"/>
  <c r="AB118" i="1"/>
  <c r="AB145" i="1"/>
  <c r="Y905" i="1"/>
  <c r="X925" i="1"/>
  <c r="X931" i="1" s="1"/>
  <c r="Y342" i="1"/>
  <c r="Y343" i="1" s="1"/>
  <c r="Y345" i="1" s="1"/>
  <c r="X402" i="1"/>
  <c r="X406" i="1" s="1"/>
  <c r="X505" i="1" l="1"/>
  <c r="AE514" i="1"/>
  <c r="X588" i="1"/>
  <c r="X581" i="1"/>
  <c r="AE541" i="1"/>
  <c r="V152" i="1"/>
  <c r="V151" i="1"/>
  <c r="X95" i="1"/>
  <c r="X89" i="1"/>
  <c r="Y441" i="1"/>
  <c r="X446" i="1"/>
  <c r="Y974" i="1"/>
  <c r="Y976" i="1" s="1"/>
  <c r="Y991" i="1" s="1"/>
  <c r="Y165" i="1"/>
  <c r="W646" i="1"/>
  <c r="W656" i="1" s="1"/>
  <c r="W675" i="1" s="1"/>
  <c r="W725" i="1"/>
  <c r="W508" i="1"/>
  <c r="W518" i="1" s="1"/>
  <c r="W537" i="1" s="1"/>
  <c r="W587" i="1"/>
  <c r="Y347" i="1"/>
  <c r="X643" i="1"/>
  <c r="W115" i="1"/>
  <c r="W121" i="1" s="1"/>
  <c r="X719" i="1"/>
  <c r="X726" i="1"/>
  <c r="W410" i="1"/>
  <c r="W409" i="1"/>
  <c r="X164" i="1"/>
  <c r="X166" i="1" s="1"/>
  <c r="X181" i="1" s="1"/>
  <c r="AC652" i="1"/>
  <c r="Y659" i="1"/>
  <c r="Y664" i="1" s="1"/>
  <c r="Y673" i="1" s="1"/>
  <c r="Y620" i="1"/>
  <c r="Y621" i="1" s="1"/>
  <c r="Y623" i="1" s="1"/>
  <c r="X678" i="1"/>
  <c r="X682" i="1" s="1"/>
  <c r="Y482" i="1"/>
  <c r="Y483" i="1" s="1"/>
  <c r="Y485" i="1" s="1"/>
  <c r="X540" i="1"/>
  <c r="X544" i="1" s="1"/>
  <c r="Y779" i="1"/>
  <c r="AC955" i="1"/>
  <c r="AC928" i="1"/>
  <c r="AD903" i="1"/>
  <c r="X373" i="1"/>
  <c r="X379" i="1" s="1"/>
  <c r="X917" i="1"/>
  <c r="Y383" i="1"/>
  <c r="Y388" i="1" s="1"/>
  <c r="Y397" i="1" s="1"/>
  <c r="Z935" i="1"/>
  <c r="Z940" i="1" s="1"/>
  <c r="Z949" i="1" s="1"/>
  <c r="Y353" i="1"/>
  <c r="Y784" i="1" l="1"/>
  <c r="Y794" i="1" s="1"/>
  <c r="Y813" i="1" s="1"/>
  <c r="Y863" i="1"/>
  <c r="X109" i="1"/>
  <c r="AE376" i="1"/>
  <c r="Y919" i="1"/>
  <c r="AD403" i="1"/>
  <c r="AC679" i="1"/>
  <c r="W686" i="1"/>
  <c r="W685" i="1"/>
  <c r="Y579" i="1"/>
  <c r="X584" i="1"/>
  <c r="X192" i="1"/>
  <c r="X185" i="1"/>
  <c r="Y422" i="1"/>
  <c r="Y424" i="1" s="1"/>
  <c r="Y439" i="1" s="1"/>
  <c r="X922" i="1"/>
  <c r="X932" i="1" s="1"/>
  <c r="X951" i="1" s="1"/>
  <c r="X1001" i="1"/>
  <c r="AD627" i="1"/>
  <c r="AD93" i="1"/>
  <c r="Y995" i="1"/>
  <c r="Y1002" i="1"/>
  <c r="Z561" i="1"/>
  <c r="Z864" i="1"/>
  <c r="Y487" i="1"/>
  <c r="Y625" i="1"/>
  <c r="W107" i="1"/>
  <c r="Y717" i="1"/>
  <c r="X722" i="1"/>
  <c r="W548" i="1"/>
  <c r="W547" i="1"/>
  <c r="Y698" i="1"/>
  <c r="Y700" i="1" s="1"/>
  <c r="Y715" i="1" s="1"/>
  <c r="Y629" i="1"/>
  <c r="AF351" i="1"/>
  <c r="X649" i="1"/>
  <c r="X655" i="1" s="1"/>
  <c r="AG489" i="1"/>
  <c r="X511" i="1"/>
  <c r="X517" i="1" s="1"/>
  <c r="Y491" i="1"/>
  <c r="Z816" i="1"/>
  <c r="Z820" i="1" s="1"/>
  <c r="AC118" i="1"/>
  <c r="X365" i="1"/>
  <c r="Z896" i="1"/>
  <c r="Z897" i="1" s="1"/>
  <c r="Z899" i="1" s="1"/>
  <c r="Y125" i="1"/>
  <c r="Y130" i="1" s="1"/>
  <c r="Y139" i="1" s="1"/>
  <c r="Y954" i="1"/>
  <c r="Y958" i="1" s="1"/>
  <c r="Y367" i="1"/>
  <c r="Z423" i="1"/>
  <c r="Y719" i="1" l="1"/>
  <c r="AC145" i="1"/>
  <c r="W112" i="1"/>
  <c r="W122" i="1" s="1"/>
  <c r="W141" i="1" s="1"/>
  <c r="W191" i="1"/>
  <c r="Y560" i="1"/>
  <c r="Y562" i="1" s="1"/>
  <c r="Y577" i="1" s="1"/>
  <c r="X962" i="1"/>
  <c r="X961" i="1"/>
  <c r="AF541" i="1"/>
  <c r="Z699" i="1"/>
  <c r="Y450" i="1"/>
  <c r="Y443" i="1"/>
  <c r="Z901" i="1"/>
  <c r="AF514" i="1"/>
  <c r="X144" i="1"/>
  <c r="X148" i="1" s="1"/>
  <c r="Y998" i="1"/>
  <c r="Z993" i="1"/>
  <c r="Y183" i="1"/>
  <c r="X188" i="1"/>
  <c r="X370" i="1"/>
  <c r="X380" i="1" s="1"/>
  <c r="X399" i="1" s="1"/>
  <c r="X449" i="1"/>
  <c r="AF376" i="1"/>
  <c r="Y824" i="1"/>
  <c r="Y823" i="1"/>
  <c r="AA975" i="1"/>
  <c r="Y84" i="1"/>
  <c r="Y85" i="1" s="1"/>
  <c r="Y87" i="1" s="1"/>
  <c r="Y164" i="1"/>
  <c r="Y166" i="1" s="1"/>
  <c r="Y181" i="1" s="1"/>
  <c r="X641" i="1"/>
  <c r="AH489" i="1"/>
  <c r="X503" i="1"/>
  <c r="Z521" i="1"/>
  <c r="Z526" i="1" s="1"/>
  <c r="Z535" i="1" s="1"/>
  <c r="Z787" i="1"/>
  <c r="Z793" i="1" s="1"/>
  <c r="AA767" i="1"/>
  <c r="AD955" i="1"/>
  <c r="AE903" i="1"/>
  <c r="AD928" i="1"/>
  <c r="Z905" i="1"/>
  <c r="Z342" i="1"/>
  <c r="Z343" i="1" s="1"/>
  <c r="Z345" i="1" s="1"/>
  <c r="Y925" i="1"/>
  <c r="Y931" i="1" s="1"/>
  <c r="Y402" i="1"/>
  <c r="Y406" i="1" s="1"/>
  <c r="Z347" i="1" l="1"/>
  <c r="AG351" i="1"/>
  <c r="Z441" i="1"/>
  <c r="Y446" i="1"/>
  <c r="Y588" i="1"/>
  <c r="Y581" i="1"/>
  <c r="AE403" i="1"/>
  <c r="X646" i="1"/>
  <c r="X656" i="1" s="1"/>
  <c r="X675" i="1" s="1"/>
  <c r="X725" i="1"/>
  <c r="Z165" i="1"/>
  <c r="AD679" i="1"/>
  <c r="W152" i="1"/>
  <c r="W151" i="1"/>
  <c r="Z974" i="1"/>
  <c r="Z976" i="1" s="1"/>
  <c r="Z991" i="1" s="1"/>
  <c r="Y643" i="1"/>
  <c r="X410" i="1"/>
  <c r="X409" i="1"/>
  <c r="Y185" i="1"/>
  <c r="AE627" i="1"/>
  <c r="AE93" i="1"/>
  <c r="Y722" i="1"/>
  <c r="Z717" i="1"/>
  <c r="Y505" i="1"/>
  <c r="X508" i="1"/>
  <c r="X518" i="1" s="1"/>
  <c r="X537" i="1" s="1"/>
  <c r="X587" i="1"/>
  <c r="X115" i="1"/>
  <c r="X121" i="1" s="1"/>
  <c r="Y95" i="1"/>
  <c r="Y89" i="1"/>
  <c r="Y726" i="1"/>
  <c r="AD652" i="1"/>
  <c r="Y192" i="1"/>
  <c r="Z659" i="1"/>
  <c r="Z664" i="1" s="1"/>
  <c r="Z673" i="1" s="1"/>
  <c r="Y678" i="1"/>
  <c r="Y682" i="1" s="1"/>
  <c r="Z620" i="1"/>
  <c r="Z621" i="1" s="1"/>
  <c r="Z623" i="1" s="1"/>
  <c r="AG376" i="1"/>
  <c r="AH351" i="1"/>
  <c r="Y540" i="1"/>
  <c r="Y544" i="1" s="1"/>
  <c r="Z482" i="1"/>
  <c r="Z483" i="1" s="1"/>
  <c r="Z485" i="1" s="1"/>
  <c r="Z779" i="1"/>
  <c r="AD118" i="1"/>
  <c r="AD145" i="1"/>
  <c r="Z383" i="1"/>
  <c r="Z388" i="1" s="1"/>
  <c r="Z397" i="1" s="1"/>
  <c r="Y917" i="1"/>
  <c r="Y373" i="1"/>
  <c r="Y379" i="1" s="1"/>
  <c r="Z353" i="1"/>
  <c r="AA864" i="1" l="1"/>
  <c r="Y109" i="1"/>
  <c r="Z1002" i="1"/>
  <c r="Z995" i="1"/>
  <c r="AA935" i="1"/>
  <c r="AA940" i="1" s="1"/>
  <c r="AA949" i="1" s="1"/>
  <c r="X685" i="1"/>
  <c r="X686" i="1"/>
  <c r="Z422" i="1"/>
  <c r="Z424" i="1" s="1"/>
  <c r="Z439" i="1" s="1"/>
  <c r="AG514" i="1"/>
  <c r="Z919" i="1"/>
  <c r="Z487" i="1"/>
  <c r="AH514" i="1"/>
  <c r="Z625" i="1"/>
  <c r="AF627" i="1"/>
  <c r="Y188" i="1"/>
  <c r="Z183" i="1"/>
  <c r="AA561" i="1"/>
  <c r="Y584" i="1"/>
  <c r="Z579" i="1"/>
  <c r="AB975" i="1"/>
  <c r="Y922" i="1"/>
  <c r="Y932" i="1" s="1"/>
  <c r="Y951" i="1" s="1"/>
  <c r="Y1001" i="1"/>
  <c r="Z784" i="1"/>
  <c r="Z794" i="1" s="1"/>
  <c r="Z813" i="1" s="1"/>
  <c r="Z863" i="1"/>
  <c r="X107" i="1"/>
  <c r="X547" i="1"/>
  <c r="X548" i="1"/>
  <c r="Z84" i="1"/>
  <c r="Z85" i="1" s="1"/>
  <c r="Z87" i="1" s="1"/>
  <c r="Z629" i="1"/>
  <c r="Y649" i="1"/>
  <c r="Y655" i="1" s="1"/>
  <c r="AH376" i="1"/>
  <c r="Z560" i="1"/>
  <c r="Z562" i="1" s="1"/>
  <c r="Z577" i="1" s="1"/>
  <c r="Z491" i="1"/>
  <c r="Y511" i="1"/>
  <c r="Y517" i="1" s="1"/>
  <c r="AA816" i="1"/>
  <c r="AA820" i="1" s="1"/>
  <c r="AE955" i="1"/>
  <c r="AE928" i="1"/>
  <c r="AF903" i="1"/>
  <c r="AB935" i="1"/>
  <c r="AB940" i="1" s="1"/>
  <c r="AB949" i="1" s="1"/>
  <c r="Z367" i="1"/>
  <c r="Y365" i="1"/>
  <c r="AA423" i="1"/>
  <c r="Z125" i="1"/>
  <c r="Z130" i="1" s="1"/>
  <c r="Z139" i="1" s="1"/>
  <c r="Z954" i="1"/>
  <c r="Z958" i="1" s="1"/>
  <c r="AA896" i="1"/>
  <c r="AA897" i="1" s="1"/>
  <c r="AA899" i="1" s="1"/>
  <c r="AE679" i="1" l="1"/>
  <c r="Y962" i="1"/>
  <c r="Y961" i="1"/>
  <c r="AA993" i="1"/>
  <c r="Z998" i="1"/>
  <c r="AF403" i="1"/>
  <c r="Z581" i="1"/>
  <c r="AA699" i="1"/>
  <c r="Z443" i="1"/>
  <c r="Z450" i="1"/>
  <c r="AA901" i="1"/>
  <c r="X112" i="1"/>
  <c r="X122" i="1" s="1"/>
  <c r="X141" i="1" s="1"/>
  <c r="X191" i="1"/>
  <c r="Y144" i="1"/>
  <c r="Y148" i="1" s="1"/>
  <c r="AF93" i="1"/>
  <c r="Z698" i="1"/>
  <c r="Z700" i="1" s="1"/>
  <c r="Z715" i="1" s="1"/>
  <c r="AG541" i="1"/>
  <c r="Z95" i="1"/>
  <c r="Z89" i="1"/>
  <c r="Z823" i="1"/>
  <c r="Z824" i="1"/>
  <c r="Y370" i="1"/>
  <c r="Y380" i="1" s="1"/>
  <c r="Y399" i="1" s="1"/>
  <c r="Y449" i="1"/>
  <c r="AE652" i="1"/>
  <c r="Y641" i="1"/>
  <c r="Y503" i="1"/>
  <c r="AA521" i="1"/>
  <c r="AA526" i="1" s="1"/>
  <c r="AA535" i="1" s="1"/>
  <c r="AB767" i="1"/>
  <c r="AA787" i="1"/>
  <c r="AA793" i="1" s="1"/>
  <c r="AE118" i="1"/>
  <c r="AE145" i="1"/>
  <c r="AA905" i="1"/>
  <c r="Z402" i="1"/>
  <c r="Z406" i="1" s="1"/>
  <c r="Z925" i="1"/>
  <c r="Z931" i="1" s="1"/>
  <c r="AA342" i="1"/>
  <c r="AA343" i="1" s="1"/>
  <c r="AA345" i="1" s="1"/>
  <c r="Z643" i="1" l="1"/>
  <c r="AF679" i="1"/>
  <c r="Y410" i="1"/>
  <c r="Y409" i="1"/>
  <c r="AA347" i="1"/>
  <c r="AA974" i="1"/>
  <c r="AA976" i="1" s="1"/>
  <c r="AA991" i="1" s="1"/>
  <c r="Y646" i="1"/>
  <c r="Y656" i="1" s="1"/>
  <c r="Y675" i="1" s="1"/>
  <c r="Y725" i="1"/>
  <c r="Y115" i="1"/>
  <c r="Y121" i="1" s="1"/>
  <c r="AA441" i="1"/>
  <c r="Z446" i="1"/>
  <c r="AA165" i="1"/>
  <c r="X152" i="1"/>
  <c r="X151" i="1"/>
  <c r="AA579" i="1"/>
  <c r="Z584" i="1"/>
  <c r="Y508" i="1"/>
  <c r="Y518" i="1" s="1"/>
  <c r="Y537" i="1" s="1"/>
  <c r="Y587" i="1"/>
  <c r="Z164" i="1"/>
  <c r="Z166" i="1" s="1"/>
  <c r="Z181" i="1" s="1"/>
  <c r="AG627" i="1"/>
  <c r="Z588" i="1"/>
  <c r="AC975" i="1"/>
  <c r="Z505" i="1"/>
  <c r="AF652" i="1"/>
  <c r="Z726" i="1"/>
  <c r="Z719" i="1"/>
  <c r="AA659" i="1"/>
  <c r="AA664" i="1" s="1"/>
  <c r="AA673" i="1" s="1"/>
  <c r="AA620" i="1"/>
  <c r="AA621" i="1" s="1"/>
  <c r="AA623" i="1" s="1"/>
  <c r="Z678" i="1"/>
  <c r="Z682" i="1" s="1"/>
  <c r="AA482" i="1"/>
  <c r="AA483" i="1" s="1"/>
  <c r="AA485" i="1" s="1"/>
  <c r="Z540" i="1"/>
  <c r="Z544" i="1" s="1"/>
  <c r="AA779" i="1"/>
  <c r="AG903" i="1"/>
  <c r="AF928" i="1"/>
  <c r="AF955" i="1"/>
  <c r="AA383" i="1"/>
  <c r="AA388" i="1" s="1"/>
  <c r="AA397" i="1" s="1"/>
  <c r="AA353" i="1"/>
  <c r="Z917" i="1"/>
  <c r="Z373" i="1"/>
  <c r="Z379" i="1" s="1"/>
  <c r="AH541" i="1" l="1"/>
  <c r="AA487" i="1"/>
  <c r="AG679" i="1"/>
  <c r="Y548" i="1"/>
  <c r="Y547" i="1"/>
  <c r="AB561" i="1"/>
  <c r="AA625" i="1"/>
  <c r="AA717" i="1"/>
  <c r="Z722" i="1"/>
  <c r="AB864" i="1"/>
  <c r="Y107" i="1"/>
  <c r="AG93" i="1"/>
  <c r="AA422" i="1"/>
  <c r="AA424" i="1" s="1"/>
  <c r="AA439" i="1" s="1"/>
  <c r="AA919" i="1"/>
  <c r="AG403" i="1"/>
  <c r="Z922" i="1"/>
  <c r="Z932" i="1" s="1"/>
  <c r="Z951" i="1" s="1"/>
  <c r="Z1001" i="1"/>
  <c r="AA784" i="1"/>
  <c r="AA794" i="1" s="1"/>
  <c r="AA813" i="1" s="1"/>
  <c r="AA863" i="1"/>
  <c r="AG652" i="1"/>
  <c r="Z192" i="1"/>
  <c r="Z185" i="1"/>
  <c r="Y686" i="1"/>
  <c r="Y685" i="1"/>
  <c r="Z109" i="1"/>
  <c r="AA1002" i="1"/>
  <c r="AA995" i="1"/>
  <c r="Z649" i="1"/>
  <c r="Z655" i="1" s="1"/>
  <c r="AA629" i="1"/>
  <c r="AA491" i="1"/>
  <c r="Z511" i="1"/>
  <c r="Z517" i="1" s="1"/>
  <c r="AB816" i="1"/>
  <c r="AB820" i="1" s="1"/>
  <c r="AF145" i="1"/>
  <c r="AF118" i="1"/>
  <c r="AB896" i="1"/>
  <c r="AB897" i="1" s="1"/>
  <c r="AB899" i="1" s="1"/>
  <c r="AA367" i="1"/>
  <c r="AB423" i="1"/>
  <c r="AA125" i="1"/>
  <c r="AA130" i="1" s="1"/>
  <c r="AA139" i="1" s="1"/>
  <c r="Z365" i="1"/>
  <c r="AA954" i="1"/>
  <c r="AA958" i="1" s="1"/>
  <c r="AC935" i="1"/>
  <c r="AC940" i="1" s="1"/>
  <c r="AC949" i="1" s="1"/>
  <c r="AH627" i="1" l="1"/>
  <c r="Z370" i="1"/>
  <c r="Z380" i="1" s="1"/>
  <c r="Z399" i="1" s="1"/>
  <c r="Z449" i="1"/>
  <c r="AA698" i="1"/>
  <c r="AA700" i="1" s="1"/>
  <c r="AA715" i="1" s="1"/>
  <c r="AA84" i="1"/>
  <c r="AA85" i="1" s="1"/>
  <c r="AA87" i="1" s="1"/>
  <c r="AB993" i="1"/>
  <c r="AA998" i="1"/>
  <c r="AB901" i="1"/>
  <c r="Z144" i="1"/>
  <c r="Z148" i="1" s="1"/>
  <c r="AB699" i="1"/>
  <c r="AA450" i="1"/>
  <c r="AA443" i="1"/>
  <c r="AA824" i="1"/>
  <c r="AA823" i="1"/>
  <c r="Y112" i="1"/>
  <c r="Y122" i="1" s="1"/>
  <c r="Y141" i="1" s="1"/>
  <c r="Y191" i="1"/>
  <c r="AA560" i="1"/>
  <c r="AA562" i="1" s="1"/>
  <c r="AA577" i="1" s="1"/>
  <c r="Z962" i="1"/>
  <c r="Z961" i="1"/>
  <c r="Z188" i="1"/>
  <c r="AA183" i="1"/>
  <c r="Z641" i="1"/>
  <c r="AA164" i="1"/>
  <c r="AA166" i="1" s="1"/>
  <c r="AA181" i="1" s="1"/>
  <c r="Z503" i="1"/>
  <c r="AB521" i="1"/>
  <c r="AB526" i="1" s="1"/>
  <c r="AB535" i="1" s="1"/>
  <c r="AC767" i="1"/>
  <c r="AB787" i="1"/>
  <c r="AB793" i="1" s="1"/>
  <c r="AG928" i="1"/>
  <c r="AG955" i="1"/>
  <c r="AB342" i="1"/>
  <c r="AB343" i="1" s="1"/>
  <c r="AB345" i="1" s="1"/>
  <c r="AA402" i="1"/>
  <c r="AA406" i="1" s="1"/>
  <c r="AB905" i="1"/>
  <c r="AA925" i="1"/>
  <c r="AA931" i="1" s="1"/>
  <c r="AH903" i="1" l="1"/>
  <c r="AH679" i="1"/>
  <c r="AA581" i="1"/>
  <c r="AA588" i="1"/>
  <c r="AA89" i="1"/>
  <c r="AA95" i="1"/>
  <c r="AA185" i="1"/>
  <c r="Z646" i="1"/>
  <c r="Z656" i="1" s="1"/>
  <c r="Z675" i="1" s="1"/>
  <c r="Z725" i="1"/>
  <c r="AH652" i="1"/>
  <c r="AB165" i="1"/>
  <c r="Z508" i="1"/>
  <c r="Z518" i="1" s="1"/>
  <c r="Z537" i="1" s="1"/>
  <c r="Z587" i="1"/>
  <c r="Z115" i="1"/>
  <c r="Z121" i="1" s="1"/>
  <c r="Y152" i="1"/>
  <c r="Y151" i="1"/>
  <c r="AA726" i="1"/>
  <c r="AA719" i="1"/>
  <c r="AD975" i="1"/>
  <c r="AA505" i="1"/>
  <c r="AH403" i="1"/>
  <c r="Z409" i="1"/>
  <c r="Z410" i="1"/>
  <c r="AA446" i="1"/>
  <c r="AB441" i="1"/>
  <c r="AH93" i="1"/>
  <c r="AB974" i="1"/>
  <c r="AB976" i="1" s="1"/>
  <c r="AB991" i="1" s="1"/>
  <c r="AB347" i="1"/>
  <c r="AA643" i="1"/>
  <c r="AA192" i="1"/>
  <c r="AB659" i="1"/>
  <c r="AB664" i="1" s="1"/>
  <c r="AB673" i="1" s="1"/>
  <c r="AB620" i="1"/>
  <c r="AB621" i="1" s="1"/>
  <c r="AB623" i="1" s="1"/>
  <c r="AA678" i="1"/>
  <c r="AA682" i="1" s="1"/>
  <c r="AA540" i="1"/>
  <c r="AA544" i="1" s="1"/>
  <c r="AB779" i="1"/>
  <c r="AG145" i="1"/>
  <c r="AH955" i="1"/>
  <c r="AG118" i="1"/>
  <c r="AA373" i="1"/>
  <c r="AA379" i="1" s="1"/>
  <c r="AB353" i="1"/>
  <c r="AA917" i="1"/>
  <c r="AB383" i="1"/>
  <c r="AB388" i="1" s="1"/>
  <c r="AB397" i="1" s="1"/>
  <c r="AB784" i="1" l="1"/>
  <c r="AB794" i="1" s="1"/>
  <c r="AB813" i="1" s="1"/>
  <c r="AB863" i="1"/>
  <c r="AA109" i="1"/>
  <c r="Z107" i="1"/>
  <c r="AB717" i="1"/>
  <c r="AA722" i="1"/>
  <c r="AB84" i="1"/>
  <c r="AB85" i="1" s="1"/>
  <c r="AB87" i="1" s="1"/>
  <c r="AB482" i="1"/>
  <c r="AB483" i="1" s="1"/>
  <c r="AB485" i="1" s="1"/>
  <c r="AB625" i="1"/>
  <c r="AB1002" i="1"/>
  <c r="AB995" i="1"/>
  <c r="AA584" i="1"/>
  <c r="AB579" i="1"/>
  <c r="AA922" i="1"/>
  <c r="AA932" i="1" s="1"/>
  <c r="AA951" i="1" s="1"/>
  <c r="AA1001" i="1"/>
  <c r="AB422" i="1"/>
  <c r="AB424" i="1" s="1"/>
  <c r="AB439" i="1" s="1"/>
  <c r="AH118" i="1"/>
  <c r="AH928" i="1"/>
  <c r="AC864" i="1"/>
  <c r="Z686" i="1"/>
  <c r="Z685" i="1"/>
  <c r="AC561" i="1"/>
  <c r="AA188" i="1"/>
  <c r="AB183" i="1"/>
  <c r="AB919" i="1"/>
  <c r="Z548" i="1"/>
  <c r="Z547" i="1"/>
  <c r="AB629" i="1"/>
  <c r="AA649" i="1"/>
  <c r="AA655" i="1" s="1"/>
  <c r="AB698" i="1"/>
  <c r="AB700" i="1" s="1"/>
  <c r="AB715" i="1" s="1"/>
  <c r="AC816" i="1"/>
  <c r="AC820" i="1" s="1"/>
  <c r="AH145" i="1"/>
  <c r="AA365" i="1"/>
  <c r="AD935" i="1"/>
  <c r="AD940" i="1" s="1"/>
  <c r="AD949" i="1" s="1"/>
  <c r="AB125" i="1"/>
  <c r="AB130" i="1" s="1"/>
  <c r="AB139" i="1" s="1"/>
  <c r="AC423" i="1"/>
  <c r="AB367" i="1"/>
  <c r="AB954" i="1"/>
  <c r="AB958" i="1" s="1"/>
  <c r="AC896" i="1"/>
  <c r="AC897" i="1" s="1"/>
  <c r="AC899" i="1" s="1"/>
  <c r="AA370" i="1" l="1"/>
  <c r="AA380" i="1" s="1"/>
  <c r="AA399" i="1" s="1"/>
  <c r="AA449" i="1"/>
  <c r="AC699" i="1"/>
  <c r="AC993" i="1"/>
  <c r="AB998" i="1"/>
  <c r="AB560" i="1"/>
  <c r="AB562" i="1" s="1"/>
  <c r="AB577" i="1" s="1"/>
  <c r="Z112" i="1"/>
  <c r="Z122" i="1" s="1"/>
  <c r="Z141" i="1" s="1"/>
  <c r="Z191" i="1"/>
  <c r="AB719" i="1"/>
  <c r="AB443" i="1"/>
  <c r="AB450" i="1"/>
  <c r="AC901" i="1"/>
  <c r="AA115" i="1"/>
  <c r="AA121" i="1" s="1"/>
  <c r="AA511" i="1"/>
  <c r="AA517" i="1" s="1"/>
  <c r="AA962" i="1"/>
  <c r="AA961" i="1"/>
  <c r="AB491" i="1"/>
  <c r="AB487" i="1"/>
  <c r="AB95" i="1"/>
  <c r="AB89" i="1"/>
  <c r="AA144" i="1"/>
  <c r="AA148" i="1" s="1"/>
  <c r="AB824" i="1"/>
  <c r="AB823" i="1"/>
  <c r="AA641" i="1"/>
  <c r="AA503" i="1"/>
  <c r="AD767" i="1"/>
  <c r="AC787" i="1"/>
  <c r="AC793" i="1" s="1"/>
  <c r="AC974" i="1"/>
  <c r="AC976" i="1" s="1"/>
  <c r="AC991" i="1" s="1"/>
  <c r="AC342" i="1"/>
  <c r="AC343" i="1" s="1"/>
  <c r="AC345" i="1" s="1"/>
  <c r="AC905" i="1"/>
  <c r="AB925" i="1"/>
  <c r="AB931" i="1" s="1"/>
  <c r="AB402" i="1"/>
  <c r="AB406" i="1" s="1"/>
  <c r="AB581" i="1" l="1"/>
  <c r="AB588" i="1"/>
  <c r="AC521" i="1"/>
  <c r="AC526" i="1" s="1"/>
  <c r="AC535" i="1" s="1"/>
  <c r="AA508" i="1"/>
  <c r="AA518" i="1" s="1"/>
  <c r="AA537" i="1" s="1"/>
  <c r="AA587" i="1"/>
  <c r="AB643" i="1"/>
  <c r="AA646" i="1"/>
  <c r="AA656" i="1" s="1"/>
  <c r="AA675" i="1" s="1"/>
  <c r="AA725" i="1"/>
  <c r="AC441" i="1"/>
  <c r="AB446" i="1"/>
  <c r="AB726" i="1"/>
  <c r="AD561" i="1"/>
  <c r="AB164" i="1"/>
  <c r="AB166" i="1" s="1"/>
  <c r="AB181" i="1" s="1"/>
  <c r="AC717" i="1"/>
  <c r="AB722" i="1"/>
  <c r="AC347" i="1"/>
  <c r="AE975" i="1"/>
  <c r="AB505" i="1"/>
  <c r="AC995" i="1"/>
  <c r="AC165" i="1"/>
  <c r="Z152" i="1"/>
  <c r="Z151" i="1"/>
  <c r="AA409" i="1"/>
  <c r="AA410" i="1"/>
  <c r="AC659" i="1"/>
  <c r="AC664" i="1" s="1"/>
  <c r="AC673" i="1" s="1"/>
  <c r="AC620" i="1"/>
  <c r="AC621" i="1" s="1"/>
  <c r="AC623" i="1" s="1"/>
  <c r="AB678" i="1"/>
  <c r="AB682" i="1" s="1"/>
  <c r="AB540" i="1"/>
  <c r="AB544" i="1" s="1"/>
  <c r="AC779" i="1"/>
  <c r="AE935" i="1"/>
  <c r="AE940" i="1" s="1"/>
  <c r="AE949" i="1" s="1"/>
  <c r="AB917" i="1"/>
  <c r="AC383" i="1"/>
  <c r="AC388" i="1" s="1"/>
  <c r="AC397" i="1" s="1"/>
  <c r="AC353" i="1"/>
  <c r="AB373" i="1"/>
  <c r="AB379" i="1" s="1"/>
  <c r="AC919" i="1" l="1"/>
  <c r="AB109" i="1"/>
  <c r="AB922" i="1"/>
  <c r="AB932" i="1" s="1"/>
  <c r="AB951" i="1" s="1"/>
  <c r="AB1001" i="1"/>
  <c r="AD864" i="1"/>
  <c r="AA548" i="1"/>
  <c r="AA547" i="1"/>
  <c r="AC422" i="1"/>
  <c r="AC424" i="1" s="1"/>
  <c r="AC439" i="1" s="1"/>
  <c r="AD993" i="1"/>
  <c r="AC998" i="1"/>
  <c r="AC784" i="1"/>
  <c r="AC794" i="1" s="1"/>
  <c r="AC813" i="1" s="1"/>
  <c r="AC863" i="1"/>
  <c r="AC84" i="1"/>
  <c r="AC85" i="1" s="1"/>
  <c r="AC87" i="1" s="1"/>
  <c r="AC482" i="1"/>
  <c r="AC483" i="1" s="1"/>
  <c r="AC485" i="1" s="1"/>
  <c r="AC625" i="1"/>
  <c r="AC1002" i="1"/>
  <c r="AA107" i="1"/>
  <c r="AB192" i="1"/>
  <c r="AB185" i="1"/>
  <c r="AA686" i="1"/>
  <c r="AA685" i="1"/>
  <c r="AC579" i="1"/>
  <c r="AB584" i="1"/>
  <c r="AB649" i="1"/>
  <c r="AB655" i="1" s="1"/>
  <c r="AC629" i="1"/>
  <c r="AD521" i="1"/>
  <c r="AD526" i="1" s="1"/>
  <c r="AD535" i="1" s="1"/>
  <c r="AB511" i="1"/>
  <c r="AB517" i="1" s="1"/>
  <c r="AD816" i="1"/>
  <c r="AD820" i="1" s="1"/>
  <c r="AD423" i="1"/>
  <c r="AC125" i="1"/>
  <c r="AC130" i="1" s="1"/>
  <c r="AC139" i="1" s="1"/>
  <c r="AD896" i="1"/>
  <c r="AD897" i="1" s="1"/>
  <c r="AD899" i="1" s="1"/>
  <c r="AB365" i="1"/>
  <c r="AC367" i="1"/>
  <c r="AC954" i="1"/>
  <c r="AC958" i="1" s="1"/>
  <c r="AA112" i="1" l="1"/>
  <c r="AA122" i="1" s="1"/>
  <c r="AA141" i="1" s="1"/>
  <c r="AA191" i="1"/>
  <c r="AC824" i="1"/>
  <c r="AC823" i="1"/>
  <c r="AD901" i="1"/>
  <c r="AC698" i="1"/>
  <c r="AC700" i="1" s="1"/>
  <c r="AC715" i="1" s="1"/>
  <c r="AC560" i="1"/>
  <c r="AC562" i="1" s="1"/>
  <c r="AC577" i="1" s="1"/>
  <c r="AD699" i="1"/>
  <c r="AB962" i="1"/>
  <c r="AB961" i="1"/>
  <c r="AB144" i="1"/>
  <c r="AB148" i="1" s="1"/>
  <c r="AC450" i="1"/>
  <c r="AC443" i="1"/>
  <c r="AB370" i="1"/>
  <c r="AB380" i="1" s="1"/>
  <c r="AB399" i="1" s="1"/>
  <c r="AB449" i="1"/>
  <c r="AF975" i="1"/>
  <c r="AC491" i="1"/>
  <c r="AC487" i="1"/>
  <c r="AC183" i="1"/>
  <c r="AB188" i="1"/>
  <c r="AC89" i="1"/>
  <c r="AC95" i="1"/>
  <c r="AB641" i="1"/>
  <c r="AB503" i="1"/>
  <c r="AE767" i="1"/>
  <c r="AD787" i="1"/>
  <c r="AD793" i="1" s="1"/>
  <c r="AD905" i="1"/>
  <c r="AC402" i="1"/>
  <c r="AC406" i="1" s="1"/>
  <c r="AC925" i="1"/>
  <c r="AC931" i="1" s="1"/>
  <c r="AD342" i="1"/>
  <c r="AD343" i="1" s="1"/>
  <c r="AD345" i="1" s="1"/>
  <c r="AB115" i="1" l="1"/>
  <c r="AB121" i="1" s="1"/>
  <c r="AC446" i="1"/>
  <c r="AD441" i="1"/>
  <c r="AC588" i="1"/>
  <c r="AC581" i="1"/>
  <c r="AD974" i="1"/>
  <c r="AD976" i="1" s="1"/>
  <c r="AD991" i="1" s="1"/>
  <c r="AB508" i="1"/>
  <c r="AB518" i="1" s="1"/>
  <c r="AB537" i="1" s="1"/>
  <c r="AB587" i="1"/>
  <c r="AC719" i="1"/>
  <c r="AC726" i="1"/>
  <c r="AE561" i="1"/>
  <c r="AD165" i="1"/>
  <c r="AB646" i="1"/>
  <c r="AB656" i="1" s="1"/>
  <c r="AB675" i="1" s="1"/>
  <c r="AB725" i="1"/>
  <c r="AC643" i="1"/>
  <c r="AC505" i="1"/>
  <c r="AC164" i="1"/>
  <c r="AC166" i="1" s="1"/>
  <c r="AC181" i="1" s="1"/>
  <c r="AD347" i="1"/>
  <c r="AB410" i="1"/>
  <c r="AB409" i="1"/>
  <c r="AA151" i="1"/>
  <c r="AA152" i="1"/>
  <c r="AC678" i="1"/>
  <c r="AC682" i="1" s="1"/>
  <c r="AD620" i="1"/>
  <c r="AD621" i="1" s="1"/>
  <c r="AD623" i="1" s="1"/>
  <c r="AC540" i="1"/>
  <c r="AC544" i="1" s="1"/>
  <c r="AD482" i="1"/>
  <c r="AD483" i="1" s="1"/>
  <c r="AD485" i="1" s="1"/>
  <c r="AD779" i="1"/>
  <c r="AD353" i="1"/>
  <c r="AC917" i="1"/>
  <c r="AF935" i="1"/>
  <c r="AF940" i="1" s="1"/>
  <c r="AF949" i="1" s="1"/>
  <c r="AC373" i="1"/>
  <c r="AC379" i="1" s="1"/>
  <c r="AD383" i="1"/>
  <c r="AD388" i="1" s="1"/>
  <c r="AD397" i="1" s="1"/>
  <c r="AB107" i="1" l="1"/>
  <c r="AD1002" i="1"/>
  <c r="AD995" i="1"/>
  <c r="AC185" i="1"/>
  <c r="AC192" i="1"/>
  <c r="AD579" i="1"/>
  <c r="AC584" i="1"/>
  <c r="AC922" i="1"/>
  <c r="AC932" i="1" s="1"/>
  <c r="AC951" i="1" s="1"/>
  <c r="AC1001" i="1"/>
  <c r="AE864" i="1"/>
  <c r="AD784" i="1"/>
  <c r="AD794" i="1" s="1"/>
  <c r="AD813" i="1" s="1"/>
  <c r="AD863" i="1"/>
  <c r="AD422" i="1"/>
  <c r="AD424" i="1" s="1"/>
  <c r="AD439" i="1" s="1"/>
  <c r="AC722" i="1"/>
  <c r="AD717" i="1"/>
  <c r="AD919" i="1"/>
  <c r="AD487" i="1"/>
  <c r="AE699" i="1"/>
  <c r="AC109" i="1"/>
  <c r="AD625" i="1"/>
  <c r="AD659" i="1"/>
  <c r="AD664" i="1" s="1"/>
  <c r="AD673" i="1" s="1"/>
  <c r="AB686" i="1"/>
  <c r="AB685" i="1"/>
  <c r="AB547" i="1"/>
  <c r="AB548" i="1"/>
  <c r="AC649" i="1"/>
  <c r="AC655" i="1" s="1"/>
  <c r="AD629" i="1"/>
  <c r="AD491" i="1"/>
  <c r="AC511" i="1"/>
  <c r="AC517" i="1" s="1"/>
  <c r="AE816" i="1"/>
  <c r="AE820" i="1" s="1"/>
  <c r="AC365" i="1"/>
  <c r="AD954" i="1"/>
  <c r="AD958" i="1" s="1"/>
  <c r="AE896" i="1"/>
  <c r="AE897" i="1" s="1"/>
  <c r="AE899" i="1" s="1"/>
  <c r="AE423" i="1"/>
  <c r="AD125" i="1"/>
  <c r="AD130" i="1" s="1"/>
  <c r="AD139" i="1" s="1"/>
  <c r="AD367" i="1"/>
  <c r="AG975" i="1" l="1"/>
  <c r="AD450" i="1"/>
  <c r="AD443" i="1"/>
  <c r="AF561" i="1"/>
  <c r="AD824" i="1"/>
  <c r="AD823" i="1"/>
  <c r="AC188" i="1"/>
  <c r="AD183" i="1"/>
  <c r="AE993" i="1"/>
  <c r="AD998" i="1"/>
  <c r="AE901" i="1"/>
  <c r="AE521" i="1"/>
  <c r="AE526" i="1" s="1"/>
  <c r="AE535" i="1" s="1"/>
  <c r="AD698" i="1"/>
  <c r="AD700" i="1" s="1"/>
  <c r="AD715" i="1" s="1"/>
  <c r="AC370" i="1"/>
  <c r="AC380" i="1" s="1"/>
  <c r="AC399" i="1" s="1"/>
  <c r="AC449" i="1"/>
  <c r="AD560" i="1"/>
  <c r="AD562" i="1" s="1"/>
  <c r="AD577" i="1" s="1"/>
  <c r="AC144" i="1"/>
  <c r="AC148" i="1" s="1"/>
  <c r="AC961" i="1"/>
  <c r="AC962" i="1"/>
  <c r="AB112" i="1"/>
  <c r="AB122" i="1" s="1"/>
  <c r="AB141" i="1" s="1"/>
  <c r="AB191" i="1"/>
  <c r="AD84" i="1"/>
  <c r="AD85" i="1" s="1"/>
  <c r="AD87" i="1" s="1"/>
  <c r="AE659" i="1"/>
  <c r="AE664" i="1" s="1"/>
  <c r="AE673" i="1" s="1"/>
  <c r="AC641" i="1"/>
  <c r="AC503" i="1"/>
  <c r="AE787" i="1"/>
  <c r="AE793" i="1" s="1"/>
  <c r="AF767" i="1"/>
  <c r="AE383" i="1"/>
  <c r="AE388" i="1" s="1"/>
  <c r="AE397" i="1" s="1"/>
  <c r="AD402" i="1"/>
  <c r="AD406" i="1" s="1"/>
  <c r="AE342" i="1"/>
  <c r="AE343" i="1" s="1"/>
  <c r="AE345" i="1" s="1"/>
  <c r="AE905" i="1"/>
  <c r="AD925" i="1"/>
  <c r="AD931" i="1" s="1"/>
  <c r="AC508" i="1" l="1"/>
  <c r="AC518" i="1" s="1"/>
  <c r="AC537" i="1" s="1"/>
  <c r="AC587" i="1"/>
  <c r="AF699" i="1"/>
  <c r="AE165" i="1"/>
  <c r="AD505" i="1"/>
  <c r="AC646" i="1"/>
  <c r="AC656" i="1" s="1"/>
  <c r="AC675" i="1" s="1"/>
  <c r="AC725" i="1"/>
  <c r="AD95" i="1"/>
  <c r="AD89" i="1"/>
  <c r="AD588" i="1"/>
  <c r="AD581" i="1"/>
  <c r="AC410" i="1"/>
  <c r="AC409" i="1"/>
  <c r="AE441" i="1"/>
  <c r="AD446" i="1"/>
  <c r="AB152" i="1"/>
  <c r="AB151" i="1"/>
  <c r="AD726" i="1"/>
  <c r="AD719" i="1"/>
  <c r="AE974" i="1"/>
  <c r="AE976" i="1" s="1"/>
  <c r="AE991" i="1" s="1"/>
  <c r="AC115" i="1"/>
  <c r="AC121" i="1" s="1"/>
  <c r="AE347" i="1"/>
  <c r="AD643" i="1"/>
  <c r="AD164" i="1"/>
  <c r="AD166" i="1" s="1"/>
  <c r="AD181" i="1" s="1"/>
  <c r="AE620" i="1"/>
  <c r="AE621" i="1" s="1"/>
  <c r="AE623" i="1" s="1"/>
  <c r="AD678" i="1"/>
  <c r="AD682" i="1" s="1"/>
  <c r="AD540" i="1"/>
  <c r="AD544" i="1" s="1"/>
  <c r="AF521" i="1"/>
  <c r="AF526" i="1" s="1"/>
  <c r="AF535" i="1" s="1"/>
  <c r="AE482" i="1"/>
  <c r="AE483" i="1" s="1"/>
  <c r="AE485" i="1" s="1"/>
  <c r="AE779" i="1"/>
  <c r="AF659" i="1"/>
  <c r="AF664" i="1" s="1"/>
  <c r="AF673" i="1" s="1"/>
  <c r="AF423" i="1"/>
  <c r="AE353" i="1"/>
  <c r="AE125" i="1"/>
  <c r="AE130" i="1" s="1"/>
  <c r="AE139" i="1" s="1"/>
  <c r="AD917" i="1"/>
  <c r="AD373" i="1"/>
  <c r="AD379" i="1" s="1"/>
  <c r="AE1002" i="1" l="1"/>
  <c r="AE995" i="1"/>
  <c r="AE422" i="1"/>
  <c r="AE424" i="1" s="1"/>
  <c r="AE439" i="1" s="1"/>
  <c r="AD192" i="1"/>
  <c r="AD185" i="1"/>
  <c r="AE717" i="1"/>
  <c r="AD722" i="1"/>
  <c r="AE784" i="1"/>
  <c r="AE794" i="1" s="1"/>
  <c r="AE813" i="1" s="1"/>
  <c r="AE863" i="1"/>
  <c r="AC107" i="1"/>
  <c r="AD584" i="1"/>
  <c r="AE579" i="1"/>
  <c r="AE625" i="1"/>
  <c r="AH975" i="1"/>
  <c r="AE919" i="1"/>
  <c r="AD922" i="1"/>
  <c r="AD932" i="1" s="1"/>
  <c r="AD951" i="1" s="1"/>
  <c r="AD1001" i="1"/>
  <c r="AE487" i="1"/>
  <c r="AD109" i="1"/>
  <c r="AF864" i="1"/>
  <c r="AG935" i="1"/>
  <c r="AG940" i="1" s="1"/>
  <c r="AG949" i="1" s="1"/>
  <c r="AC686" i="1"/>
  <c r="AC685" i="1"/>
  <c r="AC547" i="1"/>
  <c r="AC548" i="1"/>
  <c r="AE698" i="1"/>
  <c r="AE700" i="1" s="1"/>
  <c r="AE715" i="1" s="1"/>
  <c r="AE629" i="1"/>
  <c r="AD649" i="1"/>
  <c r="AD655" i="1" s="1"/>
  <c r="AE491" i="1"/>
  <c r="AD511" i="1"/>
  <c r="AD517" i="1" s="1"/>
  <c r="AF816" i="1"/>
  <c r="AF820" i="1" s="1"/>
  <c r="AE367" i="1"/>
  <c r="AD365" i="1"/>
  <c r="AF896" i="1"/>
  <c r="AF897" i="1" s="1"/>
  <c r="AF899" i="1" s="1"/>
  <c r="AE954" i="1"/>
  <c r="AE958" i="1" s="1"/>
  <c r="AD370" i="1" l="1"/>
  <c r="AD380" i="1" s="1"/>
  <c r="AD399" i="1" s="1"/>
  <c r="AD449" i="1"/>
  <c r="AG699" i="1"/>
  <c r="AE560" i="1"/>
  <c r="AE562" i="1" s="1"/>
  <c r="AE577" i="1" s="1"/>
  <c r="AG561" i="1"/>
  <c r="AD144" i="1"/>
  <c r="AD148" i="1" s="1"/>
  <c r="AE719" i="1"/>
  <c r="AD962" i="1"/>
  <c r="AD961" i="1"/>
  <c r="AF165" i="1"/>
  <c r="AE183" i="1"/>
  <c r="AD188" i="1"/>
  <c r="AC112" i="1"/>
  <c r="AC122" i="1" s="1"/>
  <c r="AC141" i="1" s="1"/>
  <c r="AC191" i="1"/>
  <c r="AE84" i="1"/>
  <c r="AE85" i="1" s="1"/>
  <c r="AE87" i="1" s="1"/>
  <c r="AE443" i="1"/>
  <c r="AE450" i="1"/>
  <c r="AF993" i="1"/>
  <c r="AE998" i="1"/>
  <c r="AF901" i="1"/>
  <c r="AE824" i="1"/>
  <c r="AE823" i="1"/>
  <c r="AD641" i="1"/>
  <c r="AD503" i="1"/>
  <c r="AF787" i="1"/>
  <c r="AF793" i="1" s="1"/>
  <c r="AG767" i="1"/>
  <c r="AF905" i="1"/>
  <c r="AF342" i="1"/>
  <c r="AF343" i="1" s="1"/>
  <c r="AF345" i="1" s="1"/>
  <c r="AE402" i="1"/>
  <c r="AE406" i="1" s="1"/>
  <c r="AF383" i="1"/>
  <c r="AF388" i="1" s="1"/>
  <c r="AF397" i="1" s="1"/>
  <c r="AE925" i="1"/>
  <c r="AE931" i="1" s="1"/>
  <c r="AH935" i="1"/>
  <c r="AH940" i="1" s="1"/>
  <c r="AH949" i="1" s="1"/>
  <c r="AF974" i="1"/>
  <c r="AF976" i="1" s="1"/>
  <c r="AF991" i="1" s="1"/>
  <c r="AF347" i="1" l="1"/>
  <c r="AD508" i="1"/>
  <c r="AD518" i="1" s="1"/>
  <c r="AD537" i="1" s="1"/>
  <c r="AD587" i="1"/>
  <c r="AF995" i="1"/>
  <c r="AE446" i="1"/>
  <c r="AF441" i="1"/>
  <c r="AE505" i="1"/>
  <c r="AD646" i="1"/>
  <c r="AD656" i="1" s="1"/>
  <c r="AD675" i="1" s="1"/>
  <c r="AD725" i="1"/>
  <c r="AE164" i="1"/>
  <c r="AE166" i="1" s="1"/>
  <c r="AE181" i="1" s="1"/>
  <c r="AE95" i="1"/>
  <c r="AE89" i="1"/>
  <c r="AE588" i="1"/>
  <c r="AE581" i="1"/>
  <c r="AC152" i="1"/>
  <c r="AC151" i="1"/>
  <c r="AF717" i="1"/>
  <c r="AE722" i="1"/>
  <c r="AE643" i="1"/>
  <c r="AE726" i="1"/>
  <c r="AD115" i="1"/>
  <c r="AD121" i="1" s="1"/>
  <c r="AD410" i="1"/>
  <c r="AD409" i="1"/>
  <c r="AF620" i="1"/>
  <c r="AF621" i="1" s="1"/>
  <c r="AF623" i="1" s="1"/>
  <c r="AE678" i="1"/>
  <c r="AE682" i="1" s="1"/>
  <c r="AE540" i="1"/>
  <c r="AE544" i="1" s="1"/>
  <c r="AF482" i="1"/>
  <c r="AF483" i="1" s="1"/>
  <c r="AF485" i="1" s="1"/>
  <c r="AF779" i="1"/>
  <c r="AG659" i="1"/>
  <c r="AG664" i="1" s="1"/>
  <c r="AG673" i="1" s="1"/>
  <c r="AE917" i="1"/>
  <c r="AE373" i="1"/>
  <c r="AE379" i="1" s="1"/>
  <c r="AF125" i="1"/>
  <c r="AF130" i="1" s="1"/>
  <c r="AF139" i="1" s="1"/>
  <c r="AG423" i="1"/>
  <c r="AF422" i="1"/>
  <c r="AF424" i="1" s="1"/>
  <c r="AF439" i="1" s="1"/>
  <c r="AF353" i="1"/>
  <c r="AE922" i="1" l="1"/>
  <c r="AE932" i="1" s="1"/>
  <c r="AE951" i="1" s="1"/>
  <c r="AE1001" i="1"/>
  <c r="AF919" i="1"/>
  <c r="AF487" i="1"/>
  <c r="AE192" i="1"/>
  <c r="AE185" i="1"/>
  <c r="AF1002" i="1"/>
  <c r="AF625" i="1"/>
  <c r="AG993" i="1"/>
  <c r="AF998" i="1"/>
  <c r="AD686" i="1"/>
  <c r="AD685" i="1"/>
  <c r="AE109" i="1"/>
  <c r="AD548" i="1"/>
  <c r="AD547" i="1"/>
  <c r="AH561" i="1"/>
  <c r="AD107" i="1"/>
  <c r="AE584" i="1"/>
  <c r="AF579" i="1"/>
  <c r="AF443" i="1"/>
  <c r="AF784" i="1"/>
  <c r="AF794" i="1" s="1"/>
  <c r="AF813" i="1" s="1"/>
  <c r="AF863" i="1"/>
  <c r="AG864" i="1"/>
  <c r="AG521" i="1"/>
  <c r="AG526" i="1" s="1"/>
  <c r="AG535" i="1" s="1"/>
  <c r="AF84" i="1"/>
  <c r="AF85" i="1" s="1"/>
  <c r="AF87" i="1" s="1"/>
  <c r="AE649" i="1"/>
  <c r="AE655" i="1" s="1"/>
  <c r="AF629" i="1"/>
  <c r="AE511" i="1"/>
  <c r="AE517" i="1" s="1"/>
  <c r="AF491" i="1"/>
  <c r="AG816" i="1"/>
  <c r="AG820" i="1" s="1"/>
  <c r="AF954" i="1"/>
  <c r="AF958" i="1" s="1"/>
  <c r="AF367" i="1"/>
  <c r="AE365" i="1"/>
  <c r="AG896" i="1"/>
  <c r="AG897" i="1" s="1"/>
  <c r="AG899" i="1" s="1"/>
  <c r="AG901" i="1" l="1"/>
  <c r="AF560" i="1"/>
  <c r="AF562" i="1" s="1"/>
  <c r="AF577" i="1" s="1"/>
  <c r="AD112" i="1"/>
  <c r="AD122" i="1" s="1"/>
  <c r="AD141" i="1" s="1"/>
  <c r="AD191" i="1"/>
  <c r="AF183" i="1"/>
  <c r="AE188" i="1"/>
  <c r="AG165" i="1"/>
  <c r="AF698" i="1"/>
  <c r="AF700" i="1" s="1"/>
  <c r="AF715" i="1" s="1"/>
  <c r="AE144" i="1"/>
  <c r="AE148" i="1" s="1"/>
  <c r="AF824" i="1"/>
  <c r="AF823" i="1"/>
  <c r="AF95" i="1"/>
  <c r="AF89" i="1"/>
  <c r="AF446" i="1"/>
  <c r="AG441" i="1"/>
  <c r="AE370" i="1"/>
  <c r="AE380" i="1" s="1"/>
  <c r="AE399" i="1" s="1"/>
  <c r="AE449" i="1"/>
  <c r="AF450" i="1"/>
  <c r="AH699" i="1"/>
  <c r="AE962" i="1"/>
  <c r="AE961" i="1"/>
  <c r="AF164" i="1"/>
  <c r="AF166" i="1" s="1"/>
  <c r="AF181" i="1" s="1"/>
  <c r="AE641" i="1"/>
  <c r="AE503" i="1"/>
  <c r="AH521" i="1"/>
  <c r="AH526" i="1" s="1"/>
  <c r="AH535" i="1" s="1"/>
  <c r="AG787" i="1"/>
  <c r="AG793" i="1" s="1"/>
  <c r="AH767" i="1"/>
  <c r="E767" i="1" s="1"/>
  <c r="K1012" i="1" s="1"/>
  <c r="AG342" i="1"/>
  <c r="AG343" i="1" s="1"/>
  <c r="AG345" i="1" s="1"/>
  <c r="AF925" i="1"/>
  <c r="AF931" i="1" s="1"/>
  <c r="AG905" i="1"/>
  <c r="AF402" i="1"/>
  <c r="AF406" i="1" s="1"/>
  <c r="AG383" i="1"/>
  <c r="AG388" i="1" s="1"/>
  <c r="AG397" i="1" s="1"/>
  <c r="AF185" i="1" l="1"/>
  <c r="AE410" i="1"/>
  <c r="AE409" i="1"/>
  <c r="AG974" i="1"/>
  <c r="AG976" i="1" s="1"/>
  <c r="AG991" i="1" s="1"/>
  <c r="AF643" i="1"/>
  <c r="AE115" i="1"/>
  <c r="AE121" i="1" s="1"/>
  <c r="AD152" i="1"/>
  <c r="AD151" i="1"/>
  <c r="AE646" i="1"/>
  <c r="AE656" i="1" s="1"/>
  <c r="AE675" i="1" s="1"/>
  <c r="AE725" i="1"/>
  <c r="AF719" i="1"/>
  <c r="AF726" i="1"/>
  <c r="AF588" i="1"/>
  <c r="AF581" i="1"/>
  <c r="AG347" i="1"/>
  <c r="AF505" i="1"/>
  <c r="AE508" i="1"/>
  <c r="AE518" i="1" s="1"/>
  <c r="AE537" i="1" s="1"/>
  <c r="AE587" i="1"/>
  <c r="AF192" i="1"/>
  <c r="AG620" i="1"/>
  <c r="AG621" i="1" s="1"/>
  <c r="AG623" i="1" s="1"/>
  <c r="AF678" i="1"/>
  <c r="AF682" i="1" s="1"/>
  <c r="AF540" i="1"/>
  <c r="AF544" i="1" s="1"/>
  <c r="AG482" i="1"/>
  <c r="AG483" i="1" s="1"/>
  <c r="AG485" i="1" s="1"/>
  <c r="AH816" i="1"/>
  <c r="AH820" i="1" s="1"/>
  <c r="AG779" i="1"/>
  <c r="AH659" i="1"/>
  <c r="AH664" i="1" s="1"/>
  <c r="AH673" i="1" s="1"/>
  <c r="AG353" i="1"/>
  <c r="AG125" i="1"/>
  <c r="AG130" i="1" s="1"/>
  <c r="AG139" i="1" s="1"/>
  <c r="AF373" i="1"/>
  <c r="AF379" i="1" s="1"/>
  <c r="AH423" i="1"/>
  <c r="AF917" i="1"/>
  <c r="AG919" i="1" l="1"/>
  <c r="AG422" i="1"/>
  <c r="AG424" i="1" s="1"/>
  <c r="AG439" i="1" s="1"/>
  <c r="AH864" i="1"/>
  <c r="E864" i="1" s="1"/>
  <c r="O1012" i="1" s="1"/>
  <c r="AG784" i="1"/>
  <c r="AG794" i="1" s="1"/>
  <c r="AG813" i="1" s="1"/>
  <c r="AG863" i="1"/>
  <c r="AE548" i="1"/>
  <c r="AE547" i="1"/>
  <c r="AG717" i="1"/>
  <c r="AF722" i="1"/>
  <c r="AG487" i="1"/>
  <c r="AE686" i="1"/>
  <c r="AE685" i="1"/>
  <c r="AG995" i="1"/>
  <c r="AG1002" i="1"/>
  <c r="AF922" i="1"/>
  <c r="AF932" i="1" s="1"/>
  <c r="AF951" i="1" s="1"/>
  <c r="AF1001" i="1"/>
  <c r="AF109" i="1"/>
  <c r="AG625" i="1"/>
  <c r="AE107" i="1"/>
  <c r="AG579" i="1"/>
  <c r="AF584" i="1"/>
  <c r="AG183" i="1"/>
  <c r="AF188" i="1"/>
  <c r="AG698" i="1"/>
  <c r="AG700" i="1" s="1"/>
  <c r="AG715" i="1" s="1"/>
  <c r="AG629" i="1"/>
  <c r="AF649" i="1"/>
  <c r="AF655" i="1" s="1"/>
  <c r="AF511" i="1"/>
  <c r="AF517" i="1" s="1"/>
  <c r="AG491" i="1"/>
  <c r="AH896" i="1"/>
  <c r="AH897" i="1" s="1"/>
  <c r="AH899" i="1" s="1"/>
  <c r="AG367" i="1"/>
  <c r="AF365" i="1"/>
  <c r="AG954" i="1"/>
  <c r="AG958" i="1" s="1"/>
  <c r="AG84" i="1" l="1"/>
  <c r="AG85" i="1" s="1"/>
  <c r="AG87" i="1" s="1"/>
  <c r="AF144" i="1"/>
  <c r="AF148" i="1" s="1"/>
  <c r="AG719" i="1"/>
  <c r="AG824" i="1"/>
  <c r="AG823" i="1"/>
  <c r="AF370" i="1"/>
  <c r="AF380" i="1" s="1"/>
  <c r="AF399" i="1" s="1"/>
  <c r="AF449" i="1"/>
  <c r="AG560" i="1"/>
  <c r="AG562" i="1" s="1"/>
  <c r="AG577" i="1" s="1"/>
  <c r="AF962" i="1"/>
  <c r="AF961" i="1"/>
  <c r="AG450" i="1"/>
  <c r="AG443" i="1"/>
  <c r="AH165" i="1"/>
  <c r="AH901" i="1"/>
  <c r="AE112" i="1"/>
  <c r="AE122" i="1" s="1"/>
  <c r="AE141" i="1" s="1"/>
  <c r="AE191" i="1"/>
  <c r="AG998" i="1"/>
  <c r="AH993" i="1"/>
  <c r="AF641" i="1"/>
  <c r="AF503" i="1"/>
  <c r="AH787" i="1"/>
  <c r="AH793" i="1" s="1"/>
  <c r="AG402" i="1"/>
  <c r="AG406" i="1" s="1"/>
  <c r="AG925" i="1"/>
  <c r="AG931" i="1" s="1"/>
  <c r="AH342" i="1"/>
  <c r="AH343" i="1" s="1"/>
  <c r="AH345" i="1" s="1"/>
  <c r="AH383" i="1"/>
  <c r="AH388" i="1" s="1"/>
  <c r="AH397" i="1" s="1"/>
  <c r="AH905" i="1"/>
  <c r="E905" i="1" s="1"/>
  <c r="K1013" i="1" s="1"/>
  <c r="AF508" i="1" l="1"/>
  <c r="AF518" i="1" s="1"/>
  <c r="AF537" i="1" s="1"/>
  <c r="AF587" i="1"/>
  <c r="AH347" i="1"/>
  <c r="AG505" i="1"/>
  <c r="AG446" i="1"/>
  <c r="AH441" i="1"/>
  <c r="AH919" i="1"/>
  <c r="AG722" i="1"/>
  <c r="AH717" i="1"/>
  <c r="AG164" i="1"/>
  <c r="AG166" i="1" s="1"/>
  <c r="AG181" i="1" s="1"/>
  <c r="AG726" i="1"/>
  <c r="AG643" i="1"/>
  <c r="AE152" i="1"/>
  <c r="AE151" i="1"/>
  <c r="AF115" i="1"/>
  <c r="AF121" i="1" s="1"/>
  <c r="AG588" i="1"/>
  <c r="AG581" i="1"/>
  <c r="AF646" i="1"/>
  <c r="AF656" i="1" s="1"/>
  <c r="AF675" i="1" s="1"/>
  <c r="AF725" i="1"/>
  <c r="AG95" i="1"/>
  <c r="AG89" i="1"/>
  <c r="AH974" i="1"/>
  <c r="AH976" i="1" s="1"/>
  <c r="AH991" i="1" s="1"/>
  <c r="AF410" i="1"/>
  <c r="AF409" i="1"/>
  <c r="AH620" i="1"/>
  <c r="AH621" i="1" s="1"/>
  <c r="AH623" i="1" s="1"/>
  <c r="AG678" i="1"/>
  <c r="AG682" i="1" s="1"/>
  <c r="AH482" i="1"/>
  <c r="AH483" i="1" s="1"/>
  <c r="AH485" i="1" s="1"/>
  <c r="AG540" i="1"/>
  <c r="AG544" i="1" s="1"/>
  <c r="AH779" i="1"/>
  <c r="AH954" i="1"/>
  <c r="AH958" i="1" s="1"/>
  <c r="AG373" i="1"/>
  <c r="AG379" i="1" s="1"/>
  <c r="AG917" i="1"/>
  <c r="AH125" i="1"/>
  <c r="AH130" i="1" s="1"/>
  <c r="AH139" i="1" s="1"/>
  <c r="AH367" i="1"/>
  <c r="AH353" i="1"/>
  <c r="E353" i="1" s="1"/>
  <c r="K1009" i="1" s="1"/>
  <c r="AH784" i="1" l="1"/>
  <c r="AH794" i="1" s="1"/>
  <c r="AH813" i="1" s="1"/>
  <c r="AH863" i="1"/>
  <c r="E863" i="1" s="1"/>
  <c r="N1012" i="1" s="1"/>
  <c r="AG185" i="1"/>
  <c r="AG192" i="1"/>
  <c r="AH422" i="1"/>
  <c r="AH424" i="1" s="1"/>
  <c r="AH439" i="1" s="1"/>
  <c r="AG109" i="1"/>
  <c r="AH1002" i="1"/>
  <c r="E1002" i="1" s="1"/>
  <c r="O1013" i="1" s="1"/>
  <c r="AH995" i="1"/>
  <c r="AG922" i="1"/>
  <c r="AG932" i="1" s="1"/>
  <c r="AG951" i="1" s="1"/>
  <c r="AG1001" i="1"/>
  <c r="AF107" i="1"/>
  <c r="AH487" i="1"/>
  <c r="AF685" i="1"/>
  <c r="AF686" i="1"/>
  <c r="AF547" i="1"/>
  <c r="AF548" i="1"/>
  <c r="AH625" i="1"/>
  <c r="AG584" i="1"/>
  <c r="AH579" i="1"/>
  <c r="AG649" i="1"/>
  <c r="AG655" i="1" s="1"/>
  <c r="AH629" i="1"/>
  <c r="E629" i="1" s="1"/>
  <c r="K1011" i="1" s="1"/>
  <c r="AH491" i="1"/>
  <c r="E491" i="1" s="1"/>
  <c r="K1010" i="1" s="1"/>
  <c r="AG511" i="1"/>
  <c r="AG517" i="1" s="1"/>
  <c r="AG365" i="1"/>
  <c r="AH402" i="1"/>
  <c r="AH406" i="1" s="1"/>
  <c r="AG370" i="1" l="1"/>
  <c r="AG380" i="1" s="1"/>
  <c r="AG399" i="1" s="1"/>
  <c r="AG449" i="1"/>
  <c r="AF112" i="1"/>
  <c r="AF122" i="1" s="1"/>
  <c r="AF141" i="1" s="1"/>
  <c r="AF191" i="1"/>
  <c r="AH443" i="1"/>
  <c r="AH450" i="1"/>
  <c r="E450" i="1" s="1"/>
  <c r="O1009" i="1" s="1"/>
  <c r="AH505" i="1"/>
  <c r="AH84" i="1"/>
  <c r="AH85" i="1" s="1"/>
  <c r="AH87" i="1" s="1"/>
  <c r="AH643" i="1"/>
  <c r="AG188" i="1"/>
  <c r="AH183" i="1"/>
  <c r="AG962" i="1"/>
  <c r="AG961" i="1"/>
  <c r="AG144" i="1"/>
  <c r="AG148" i="1" s="1"/>
  <c r="AH998" i="1"/>
  <c r="AH823" i="1"/>
  <c r="E823" i="1" s="1"/>
  <c r="L1012" i="1" s="1"/>
  <c r="E1012" i="1" s="1"/>
  <c r="AH824" i="1"/>
  <c r="E824" i="1" s="1"/>
  <c r="M1012" i="1" s="1"/>
  <c r="AH560" i="1"/>
  <c r="AH562" i="1" s="1"/>
  <c r="AH577" i="1" s="1"/>
  <c r="AH698" i="1"/>
  <c r="AH700" i="1" s="1"/>
  <c r="AH715" i="1" s="1"/>
  <c r="AH678" i="1"/>
  <c r="AH682" i="1" s="1"/>
  <c r="AG641" i="1"/>
  <c r="AG503" i="1"/>
  <c r="AH540" i="1"/>
  <c r="AH544" i="1" s="1"/>
  <c r="AH925" i="1"/>
  <c r="AH931" i="1" s="1"/>
  <c r="AH446" i="1" l="1"/>
  <c r="AF152" i="1"/>
  <c r="AF151" i="1"/>
  <c r="AG508" i="1"/>
  <c r="AG518" i="1" s="1"/>
  <c r="AG537" i="1" s="1"/>
  <c r="AG587" i="1"/>
  <c r="AH726" i="1"/>
  <c r="E726" i="1" s="1"/>
  <c r="O1011" i="1" s="1"/>
  <c r="AH719" i="1"/>
  <c r="AH95" i="1"/>
  <c r="E95" i="1" s="1"/>
  <c r="K1008" i="1" s="1"/>
  <c r="AH89" i="1"/>
  <c r="AH109" i="1"/>
  <c r="AG115" i="1"/>
  <c r="AG121" i="1" s="1"/>
  <c r="AH588" i="1"/>
  <c r="E588" i="1" s="1"/>
  <c r="O1010" i="1" s="1"/>
  <c r="AH581" i="1"/>
  <c r="AG410" i="1"/>
  <c r="AG409" i="1"/>
  <c r="AG646" i="1"/>
  <c r="AG656" i="1" s="1"/>
  <c r="AG675" i="1" s="1"/>
  <c r="AG725" i="1"/>
  <c r="AH164" i="1"/>
  <c r="AH166" i="1" s="1"/>
  <c r="AH181" i="1" s="1"/>
  <c r="AH917" i="1"/>
  <c r="AH373" i="1"/>
  <c r="AH379" i="1" s="1"/>
  <c r="AH584" i="1" l="1"/>
  <c r="AH722" i="1"/>
  <c r="AH185" i="1"/>
  <c r="AH192" i="1"/>
  <c r="E192" i="1" s="1"/>
  <c r="O1008" i="1" s="1"/>
  <c r="AG548" i="1"/>
  <c r="AG547" i="1"/>
  <c r="AG107" i="1"/>
  <c r="AH922" i="1"/>
  <c r="AH932" i="1" s="1"/>
  <c r="AH951" i="1" s="1"/>
  <c r="AH1001" i="1"/>
  <c r="E1001" i="1" s="1"/>
  <c r="N1013" i="1" s="1"/>
  <c r="AH144" i="1"/>
  <c r="AH148" i="1" s="1"/>
  <c r="AG686" i="1"/>
  <c r="AG685" i="1"/>
  <c r="AH649" i="1"/>
  <c r="AH655" i="1" s="1"/>
  <c r="AH365" i="1"/>
  <c r="AH188" i="1" l="1"/>
  <c r="AH962" i="1"/>
  <c r="E962" i="1" s="1"/>
  <c r="M1013" i="1" s="1"/>
  <c r="AH961" i="1"/>
  <c r="E961" i="1" s="1"/>
  <c r="L1013" i="1" s="1"/>
  <c r="E1013" i="1" s="1"/>
  <c r="AH115" i="1"/>
  <c r="AH121" i="1" s="1"/>
  <c r="AH511" i="1"/>
  <c r="AH517" i="1" s="1"/>
  <c r="AG112" i="1"/>
  <c r="AG122" i="1" s="1"/>
  <c r="AG141" i="1" s="1"/>
  <c r="AG191" i="1"/>
  <c r="AH370" i="1"/>
  <c r="AH380" i="1" s="1"/>
  <c r="AH399" i="1" s="1"/>
  <c r="AH449" i="1"/>
  <c r="E449" i="1" s="1"/>
  <c r="N1009" i="1" s="1"/>
  <c r="AH641" i="1"/>
  <c r="AH503" i="1"/>
  <c r="AG152" i="1" l="1"/>
  <c r="AG151" i="1"/>
  <c r="AH646" i="1"/>
  <c r="AH656" i="1" s="1"/>
  <c r="AH675" i="1" s="1"/>
  <c r="AH725" i="1"/>
  <c r="E725" i="1" s="1"/>
  <c r="N1011" i="1" s="1"/>
  <c r="AH508" i="1"/>
  <c r="AH518" i="1" s="1"/>
  <c r="AH537" i="1" s="1"/>
  <c r="AH587" i="1"/>
  <c r="E587" i="1" s="1"/>
  <c r="N1010" i="1" s="1"/>
  <c r="AH409" i="1"/>
  <c r="E409" i="1" s="1"/>
  <c r="L1009" i="1" s="1"/>
  <c r="AH410" i="1"/>
  <c r="E410" i="1" s="1"/>
  <c r="M1009" i="1" s="1"/>
  <c r="AH548" i="1" l="1"/>
  <c r="E548" i="1" s="1"/>
  <c r="M1010" i="1" s="1"/>
  <c r="AH547" i="1"/>
  <c r="E547" i="1" s="1"/>
  <c r="L1010" i="1" s="1"/>
  <c r="E1010" i="1" s="1"/>
  <c r="AH686" i="1"/>
  <c r="E686" i="1" s="1"/>
  <c r="M1011" i="1" s="1"/>
  <c r="AH685" i="1"/>
  <c r="E685" i="1" s="1"/>
  <c r="L1011" i="1" s="1"/>
  <c r="AH107" i="1"/>
  <c r="E1009" i="1"/>
  <c r="E1011" i="1" l="1"/>
  <c r="AH112" i="1"/>
  <c r="AH122" i="1" s="1"/>
  <c r="AH141" i="1" s="1"/>
  <c r="AH191" i="1"/>
  <c r="E191" i="1" s="1"/>
  <c r="N1008" i="1" s="1"/>
  <c r="AH152" i="1" l="1"/>
  <c r="E152" i="1" s="1"/>
  <c r="M1008" i="1" s="1"/>
  <c r="AH151" i="1"/>
  <c r="E151" i="1" s="1"/>
  <c r="L1008" i="1" s="1"/>
  <c r="E1008" i="1" s="1"/>
  <c r="E4" i="1" l="1"/>
  <c r="B3" i="1" l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Doctor3</author>
  </authors>
  <commentList>
    <comment ref="B114" authorId="0" shapeId="0" xr:uid="{F976AB08-FCAF-4570-9438-D4BA57BA06FD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372" authorId="0" shapeId="0" xr:uid="{076224D2-A89A-4BF9-A501-3DE3FD9B5778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510" authorId="0" shapeId="0" xr:uid="{CFD325B8-BE05-4011-9D82-6ABD1B320313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648" authorId="0" shapeId="0" xr:uid="{E05FCBC7-A0E0-4DAE-B3EA-4792B5243593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786" authorId="0" shapeId="0" xr:uid="{EFD5639D-63A0-4BA2-A809-C25CB85BF913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924" authorId="0" shapeId="0" xr:uid="{2092A0FD-4D4B-425F-9CF5-C8820D8EFD98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</commentList>
</comments>
</file>

<file path=xl/sharedStrings.xml><?xml version="1.0" encoding="utf-8"?>
<sst xmlns="http://schemas.openxmlformats.org/spreadsheetml/2006/main" count="752" uniqueCount="163">
  <si>
    <t>Financial Statements</t>
  </si>
  <si>
    <t>ToC</t>
  </si>
  <si>
    <t>Scenario:</t>
  </si>
  <si>
    <t>[Insert Business Segment if applicable]</t>
  </si>
  <si>
    <t>Flags</t>
  </si>
  <si>
    <t>Units</t>
  </si>
  <si>
    <t>Model start</t>
  </si>
  <si>
    <t>First year end date</t>
  </si>
  <si>
    <t>First period end date</t>
  </si>
  <si>
    <t>Model end</t>
  </si>
  <si>
    <t>Model periods</t>
  </si>
  <si>
    <t>Model output periods to a year</t>
  </si>
  <si>
    <t>Period indicator</t>
  </si>
  <si>
    <t>Financial units indicator</t>
  </si>
  <si>
    <t>First model period</t>
  </si>
  <si>
    <t>Period counter</t>
  </si>
  <si>
    <t>Months in period</t>
  </si>
  <si>
    <t>Days in period</t>
  </si>
  <si>
    <t>Month no.</t>
  </si>
  <si>
    <t>Year no.</t>
  </si>
  <si>
    <t>Forecast year</t>
  </si>
  <si>
    <t>Proportion of year</t>
  </si>
  <si>
    <t>CPI Inflation Applicable Period</t>
  </si>
  <si>
    <t>Financial year end</t>
  </si>
  <si>
    <t>Middle of period</t>
  </si>
  <si>
    <t>Period start</t>
  </si>
  <si>
    <t>Period end</t>
  </si>
  <si>
    <t>Year label</t>
  </si>
  <si>
    <t>Summary</t>
  </si>
  <si>
    <t>Instructions</t>
  </si>
  <si>
    <t xml:space="preserve">This sheet sets out the financial statements in standard reporting format. You may hide or unhide the columns as needed and specify the year range when producing the LTFP report </t>
  </si>
  <si>
    <t>Year Range</t>
  </si>
  <si>
    <t>Start period</t>
  </si>
  <si>
    <t>End period</t>
  </si>
  <si>
    <t>Financial Statements Year Range</t>
  </si>
  <si>
    <t>Borrowing Costs Presentation</t>
  </si>
  <si>
    <t>Select the classification for the following items:</t>
  </si>
  <si>
    <t>Cash Flows from:</t>
  </si>
  <si>
    <t>Financing Activities</t>
  </si>
  <si>
    <t>Quick Links</t>
  </si>
  <si>
    <t>Income Statement Projections</t>
  </si>
  <si>
    <t>Actual</t>
  </si>
  <si>
    <t>Budget</t>
  </si>
  <si>
    <t>Proposed Budget</t>
  </si>
  <si>
    <t>Year Ending</t>
  </si>
  <si>
    <t>$000s</t>
  </si>
  <si>
    <t>Income from Continuing Operations</t>
  </si>
  <si>
    <t>Rates and Annual Charges</t>
  </si>
  <si>
    <t>User Charges and Fees</t>
  </si>
  <si>
    <t>Interest &amp; Investment Revenue</t>
  </si>
  <si>
    <t>Other Revenues</t>
  </si>
  <si>
    <t>Grants &amp; Contributions for Operating Purposes</t>
  </si>
  <si>
    <t>Grants &amp; Contributions for Capital Purposes - Cash</t>
  </si>
  <si>
    <t>Contributions for Capital Purposes -Non Cash (S94 ,S80A)</t>
  </si>
  <si>
    <t>Net Gains from the Disposal of Assets</t>
  </si>
  <si>
    <t>Net Share of Interests in Joint Ventures and Associates Using the Equity Method</t>
  </si>
  <si>
    <t>Fair Value Increment on Investment in Rental Properties</t>
  </si>
  <si>
    <t>Total Income from Continuing Operations</t>
  </si>
  <si>
    <t>Expenses from Continuing Operations</t>
  </si>
  <si>
    <t>Employee Costs</t>
  </si>
  <si>
    <t>Borrowing Costs</t>
  </si>
  <si>
    <t>Materials and Services</t>
  </si>
  <si>
    <t>Depreciation</t>
  </si>
  <si>
    <t>Net Losses from the Disposal of Assets</t>
  </si>
  <si>
    <t>Fair Value Decrement on Investment Properties</t>
  </si>
  <si>
    <t>Other Expenses</t>
  </si>
  <si>
    <t>Total Expenses from Continuing Operations</t>
  </si>
  <si>
    <t>Operating Result from Continuing Operations Surplus/(Deficit)</t>
  </si>
  <si>
    <t>Net Operating Result for the year before Grants and Contributions provided for Capital Purposes Surplus/(Deficit)</t>
  </si>
  <si>
    <t>For information (ratio calculation):</t>
  </si>
  <si>
    <t>Adjustments</t>
  </si>
  <si>
    <t>Net Asset Revaluation Increment/(Decrement)</t>
  </si>
  <si>
    <t>Check</t>
  </si>
  <si>
    <t>Balance Sheet Projections</t>
  </si>
  <si>
    <t>Forecast</t>
  </si>
  <si>
    <t>Current Assets</t>
  </si>
  <si>
    <t>Cash &amp; Cash Equivalents</t>
  </si>
  <si>
    <t>Investments</t>
  </si>
  <si>
    <t>Receivables</t>
  </si>
  <si>
    <t>Inventories</t>
  </si>
  <si>
    <t>Other (Includes Assets Held for Sale)</t>
  </si>
  <si>
    <t>Total Current Assets</t>
  </si>
  <si>
    <t>Non-Current Assets</t>
  </si>
  <si>
    <t>Infrastructure, Property, Plant &amp; Equipment</t>
  </si>
  <si>
    <t>Right-of-Use Assets</t>
  </si>
  <si>
    <t>Other</t>
  </si>
  <si>
    <t>Total Non-Current Assets</t>
  </si>
  <si>
    <t>Total Assets</t>
  </si>
  <si>
    <t>Current Liabilities</t>
  </si>
  <si>
    <t>Payables</t>
  </si>
  <si>
    <t>Borrowings</t>
  </si>
  <si>
    <t>Lease Liabilities</t>
  </si>
  <si>
    <t>Provisions</t>
  </si>
  <si>
    <t>Total Current Liabilities</t>
  </si>
  <si>
    <t>Non Current Liabilities</t>
  </si>
  <si>
    <t xml:space="preserve">Provisions </t>
  </si>
  <si>
    <t>Total Non 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</si>
  <si>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</si>
  <si>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</si>
  <si>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</si>
  <si>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</si>
  <si>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</si>
  <si>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</si>
  <si>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Other Reserves</t>
  </si>
  <si>
    <t>Total Equity</t>
  </si>
  <si>
    <t>Balance sheet</t>
  </si>
  <si>
    <t>Whole Council Calcs_WC sheet</t>
  </si>
  <si>
    <t>Cash Flow Statement Projections</t>
  </si>
  <si>
    <t>Cash Flows from Operating Activities</t>
  </si>
  <si>
    <t>Receipts - Operating Activities</t>
  </si>
  <si>
    <t>Payments - Operating Activities</t>
  </si>
  <si>
    <t>Net Cash Provided by (or used in) Operating Activities</t>
  </si>
  <si>
    <t>Cash Flows from Investing Activities</t>
  </si>
  <si>
    <t>Receipts - Infrastructure, Property, Plant &amp; Equipment</t>
  </si>
  <si>
    <t>Purchases - Infrastructure, Property, Plant &amp; Equipment</t>
  </si>
  <si>
    <t>Receipts/Purchases - Other Assets</t>
  </si>
  <si>
    <t>Net Cash Provided by (or used in) Investing Activities</t>
  </si>
  <si>
    <t>Cash Flow from Financing Activities</t>
  </si>
  <si>
    <t>Receipts - Loan Borrowings</t>
  </si>
  <si>
    <t>Payments - Principal Repayments</t>
  </si>
  <si>
    <t>Payments - Finance Costs</t>
  </si>
  <si>
    <t>Receipts - Council Equity Injection</t>
  </si>
  <si>
    <t>Net Cash Provided by (or used in) Financing Activities</t>
  </si>
  <si>
    <t>Net Increase/(Decrease) in Cash Assets Held</t>
  </si>
  <si>
    <t>Cash and Cash Equivalents at Beginning of Reporting Period</t>
  </si>
  <si>
    <t>Cash and Cash Equivalents at End of Reporting Period</t>
  </si>
  <si>
    <t>plus Investments on Hand - End of Reporting Period</t>
  </si>
  <si>
    <t>Total Cash, Cash Equivalents and Investments at End of Reporting Period</t>
  </si>
  <si>
    <t>Cash Flow Statement vs Balance sheet</t>
  </si>
  <si>
    <t>Capital Works Statement</t>
  </si>
  <si>
    <t>Capital Works Statement Projections</t>
  </si>
  <si>
    <t>Total Capital Works</t>
  </si>
  <si>
    <t>Represented by:</t>
  </si>
  <si>
    <t>Renewal Investment</t>
  </si>
  <si>
    <t>Upgrade Investment</t>
  </si>
  <si>
    <t>Expansion Investment</t>
  </si>
  <si>
    <t>New Investment</t>
  </si>
  <si>
    <t>Renewal Demand and Investment</t>
  </si>
  <si>
    <t>Renewal Demand</t>
  </si>
  <si>
    <t>Renewal Gap = Not Funded</t>
  </si>
  <si>
    <t>Accumulated Renewal Gap</t>
  </si>
  <si>
    <t>Property Plant and Equipment &amp; Infrastructure Asset Summary</t>
  </si>
  <si>
    <t>Property, Plant and Equipment &amp; Infrastructure Asset Projections</t>
  </si>
  <si>
    <t>Property, Plant and Equipment</t>
  </si>
  <si>
    <t>Total Property, Plant and Equipment</t>
  </si>
  <si>
    <t>Infrastructure</t>
  </si>
  <si>
    <t>Total Infrastructure</t>
  </si>
  <si>
    <t>Total Property, Plant &amp; Equipment and Infrastructure</t>
  </si>
  <si>
    <t>General Fund Calcs_Gen sheet</t>
  </si>
  <si>
    <t>Water Calcs_Wat sheet</t>
  </si>
  <si>
    <t>Sewerage Calcs_Sew sheet</t>
  </si>
  <si>
    <t>Waste Calcs_Waste sheet</t>
  </si>
  <si>
    <t>Other Business Calcs_OthBiz sheet</t>
  </si>
  <si>
    <t>Checks</t>
  </si>
  <si>
    <t>Income</t>
  </si>
  <si>
    <t>Balance</t>
  </si>
  <si>
    <t>Balance Sheet vs</t>
  </si>
  <si>
    <t>Cash Flow vs</t>
  </si>
  <si>
    <t>Capital Works</t>
  </si>
  <si>
    <t>Statement</t>
  </si>
  <si>
    <t>Sheet</t>
  </si>
  <si>
    <t>Calc Sheet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</si>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</sst>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#,##0."/>
    <numFmt numFmtId="165" formatCode="_(\ #,##0.0_);_(\ \(#,##0.0\);_(* &quot;-&quot;??_);_(@_)"/>
    <numFmt numFmtId="166" formatCode="[=0]&quot;OK&quot;;&quot;Error&quot;"/>
    <numFmt numFmtId="167" formatCode="[=0]&quot;OK&quot;;&quot;Alert&quot;"/>
    <numFmt numFmtId="168" formatCode="0.00000"/>
    <numFmt numFmtId="169" formatCode="#&quot;.&quot;##"/>
    <numFmt numFmtId="170" formatCode="#&quot;.&quot;##.00"/>
    <numFmt numFmtId="171" formatCode="#,##0.0_);\(#,##0.0\);\-"/>
    <numFmt numFmtId="172" formatCode="#,##0.0%;\(#,##0.0\)%"/>
    <numFmt numFmtId="173" formatCode="#,##0.0%_);\(#,##0.0%\);\-"/>
    <numFmt numFmtId="174" formatCode="_(\ #,##0.000_);_(\ \(#,##0.000\);_(* &quot;-&quot;??_);_(@_)"/>
    <numFmt numFmtId="175" formatCode="d\ mmm\ yy"/>
    <numFmt numFmtId="176" formatCode="0.0"/>
    <numFmt numFmtId="177" formatCode="#,##0;[Red]\(#,##0\);\-"/>
    <numFmt numFmtId="178" formatCode="_(* #,##0.00_);_(* \(#,##0.00\);_(* &quot;-&quot;??_);_(@_)"/>
    <numFmt numFmtId="179" formatCode="_-* #,##0_-;\-* #,##0_-;_-* &quot;-&quot;??_-;_-@_-"/>
    <numFmt numFmtId="180" formatCode="_(\ #,##0.00000_);_(\ \(#,##0.00000\);_(* &quot;-&quot;??_);_(@_)"/>
    <numFmt numFmtId="181" formatCode="_(\ #,##0_);_(\ \(#,##0\);_(* &quot;-&quot;??_);_(@_)"/>
    <numFmt numFmtId="182" formatCode="#,##0;\(#,##0\);\-"/>
  </numFmts>
  <fonts count="41" x14ac:knownFonts="1">
    <font>
      <sz val="8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8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12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indexed="8"/>
      <name val="Calibri"/>
      <family val="2"/>
      <scheme val="minor"/>
    </font>
    <font>
      <sz val="8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i/>
      <sz val="9"/>
      <color indexed="9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0000FF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18"/>
        <bgColor indexed="15"/>
      </patternFill>
    </fill>
    <fill>
      <patternFill patternType="solid">
        <fgColor rgb="FF000080"/>
        <bgColor indexed="15"/>
      </patternFill>
    </fill>
    <fill>
      <patternFill patternType="solid">
        <fgColor indexed="22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178" fontId="1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2" borderId="0" applyNumberFormat="0" applyProtection="0">
      <alignment horizontal="left" vertical="center"/>
    </xf>
    <xf numFmtId="164" fontId="4" fillId="2" borderId="0" applyFont="0" applyFill="0" applyBorder="0" applyAlignment="0">
      <alignment horizontal="left" vertical="center"/>
    </xf>
    <xf numFmtId="0" fontId="4" fillId="2" borderId="0" applyNumberFormat="0" applyProtection="0">
      <alignment horizontal="left" vertical="center"/>
    </xf>
    <xf numFmtId="169" fontId="15" fillId="0" borderId="0" applyFont="0" applyFill="0" applyBorder="0" applyAlignment="0">
      <alignment horizontal="left" vertical="center"/>
    </xf>
    <xf numFmtId="170" fontId="15" fillId="0" borderId="0" applyFont="0" applyFill="0" applyBorder="0" applyAlignment="0">
      <alignment horizontal="left" vertical="center"/>
    </xf>
    <xf numFmtId="0" fontId="17" fillId="0" borderId="0" applyNumberFormat="0" applyFill="0" applyProtection="0">
      <alignment horizontal="left" vertical="center"/>
    </xf>
    <xf numFmtId="165" fontId="19" fillId="5" borderId="1" applyBorder="0">
      <alignment horizontal="left" vertical="center"/>
    </xf>
    <xf numFmtId="165" fontId="20" fillId="0" borderId="0" applyBorder="0" applyProtection="0">
      <alignment horizontal="right" vertical="center"/>
    </xf>
    <xf numFmtId="172" fontId="20" fillId="0" borderId="0" applyBorder="0" applyProtection="0">
      <alignment horizontal="right" vertical="center"/>
    </xf>
    <xf numFmtId="175" fontId="20" fillId="0" borderId="0" applyBorder="0" applyProtection="0">
      <alignment horizontal="right" vertical="center"/>
    </xf>
    <xf numFmtId="165" fontId="19" fillId="0" borderId="1" applyNumberFormat="0">
      <alignment horizontal="left" vertical="center"/>
    </xf>
  </cellStyleXfs>
  <cellXfs count="243">
    <xf numFmtId="0" fontId="0" fillId="0" borderId="0" xfId="0"/>
    <xf numFmtId="0" fontId="2" fillId="3" borderId="0" xfId="3" applyFont="1" applyFill="1">
      <alignment horizontal="left" vertical="center"/>
    </xf>
    <xf numFmtId="0" fontId="2" fillId="2" borderId="0" xfId="3" applyFont="1">
      <alignment horizontal="left" vertical="center"/>
    </xf>
    <xf numFmtId="0" fontId="2" fillId="2" borderId="0" xfId="3" applyFont="1" applyAlignment="1">
      <alignment horizontal="center" vertical="center"/>
    </xf>
    <xf numFmtId="0" fontId="3" fillId="2" borderId="0" xfId="3" applyFont="1">
      <alignment horizontal="left" vertical="center"/>
    </xf>
    <xf numFmtId="0" fontId="2" fillId="0" borderId="0" xfId="3" applyFont="1" applyFill="1">
      <alignment horizontal="left" vertical="center"/>
    </xf>
    <xf numFmtId="164" fontId="5" fillId="2" borderId="0" xfId="4" applyFont="1" applyFill="1">
      <alignment horizontal="left" vertical="center"/>
    </xf>
    <xf numFmtId="0" fontId="5" fillId="2" borderId="0" xfId="5" applyFont="1">
      <alignment horizontal="left" vertical="center"/>
    </xf>
    <xf numFmtId="0" fontId="5" fillId="2" borderId="0" xfId="5" applyFont="1" applyAlignment="1">
      <alignment horizontal="center" vertical="center"/>
    </xf>
    <xf numFmtId="0" fontId="6" fillId="2" borderId="0" xfId="5" applyFont="1">
      <alignment horizontal="left" vertical="center"/>
    </xf>
    <xf numFmtId="0" fontId="5" fillId="0" borderId="0" xfId="5" applyFont="1" applyFill="1">
      <alignment horizontal="left" vertical="center"/>
    </xf>
    <xf numFmtId="165" fontId="7" fillId="2" borderId="0" xfId="2" applyNumberFormat="1" applyFill="1" applyAlignment="1" applyProtection="1">
      <alignment horizontal="left" vertical="center"/>
    </xf>
    <xf numFmtId="0" fontId="8" fillId="3" borderId="0" xfId="5" applyNumberFormat="1" applyFont="1" applyFill="1">
      <alignment horizontal="left" vertical="center"/>
    </xf>
    <xf numFmtId="0" fontId="8" fillId="2" borderId="0" xfId="5" applyFont="1">
      <alignment horizontal="left" vertical="center"/>
    </xf>
    <xf numFmtId="166" fontId="8" fillId="3" borderId="0" xfId="5" applyNumberFormat="1" applyFont="1" applyFill="1" applyAlignment="1">
      <alignment horizontal="center" vertical="center"/>
    </xf>
    <xf numFmtId="0" fontId="8" fillId="2" borderId="0" xfId="5" applyFont="1" applyAlignment="1">
      <alignment horizontal="center" vertical="center"/>
    </xf>
    <xf numFmtId="166" fontId="8" fillId="2" borderId="0" xfId="5" applyNumberFormat="1" applyFont="1" applyAlignment="1">
      <alignment horizontal="center" vertical="center"/>
    </xf>
    <xf numFmtId="0" fontId="9" fillId="2" borderId="0" xfId="5" applyFont="1">
      <alignment horizontal="left" vertical="center"/>
    </xf>
    <xf numFmtId="1" fontId="9" fillId="3" borderId="0" xfId="5" applyNumberFormat="1" applyFont="1" applyFill="1">
      <alignment horizontal="left" vertical="center"/>
    </xf>
    <xf numFmtId="0" fontId="8" fillId="0" borderId="0" xfId="5" applyFont="1" applyFill="1">
      <alignment horizontal="left" vertical="center"/>
    </xf>
    <xf numFmtId="0" fontId="9" fillId="4" borderId="0" xfId="0" applyFont="1" applyFill="1" applyAlignment="1">
      <alignment horizontal="left"/>
    </xf>
    <xf numFmtId="167" fontId="8" fillId="3" borderId="0" xfId="5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/>
    </xf>
    <xf numFmtId="168" fontId="9" fillId="3" borderId="0" xfId="5" applyNumberFormat="1" applyFont="1" applyFill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169" fontId="5" fillId="0" borderId="0" xfId="5" applyNumberFormat="1" applyFont="1" applyFill="1">
      <alignment horizontal="left" vertical="center"/>
    </xf>
    <xf numFmtId="170" fontId="5" fillId="0" borderId="0" xfId="5" applyNumberFormat="1" applyFont="1" applyFill="1">
      <alignment horizontal="left" vertical="center"/>
    </xf>
    <xf numFmtId="0" fontId="13" fillId="0" borderId="0" xfId="5" applyFont="1" applyFill="1">
      <alignment horizontal="left" vertical="center"/>
    </xf>
    <xf numFmtId="0" fontId="5" fillId="0" borderId="0" xfId="5" applyFont="1" applyFill="1" applyAlignment="1">
      <alignment horizontal="center" vertical="center"/>
    </xf>
    <xf numFmtId="0" fontId="14" fillId="0" borderId="0" xfId="5" applyFont="1" applyFill="1" applyAlignment="1">
      <alignment horizontal="center" vertical="center"/>
    </xf>
    <xf numFmtId="0" fontId="6" fillId="0" borderId="0" xfId="5" applyFont="1" applyFill="1">
      <alignment horizontal="left" vertical="center"/>
    </xf>
    <xf numFmtId="169" fontId="5" fillId="3" borderId="0" xfId="6" applyFont="1" applyFill="1">
      <alignment horizontal="left" vertical="center"/>
    </xf>
    <xf numFmtId="170" fontId="5" fillId="2" borderId="0" xfId="5" applyNumberFormat="1" applyFont="1">
      <alignment horizontal="left" vertical="center"/>
    </xf>
    <xf numFmtId="169" fontId="12" fillId="0" borderId="0" xfId="6" applyFont="1" applyFill="1" applyAlignment="1"/>
    <xf numFmtId="170" fontId="12" fillId="0" borderId="0" xfId="7" applyFont="1" applyFill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9" fontId="16" fillId="0" borderId="0" xfId="6" applyFont="1" applyFill="1">
      <alignment horizontal="left" vertical="center"/>
    </xf>
    <xf numFmtId="170" fontId="18" fillId="0" borderId="0" xfId="8" applyNumberFormat="1" applyFont="1" applyFill="1">
      <alignment horizontal="left" vertical="center"/>
    </xf>
    <xf numFmtId="165" fontId="18" fillId="0" borderId="0" xfId="8" applyNumberFormat="1" applyFont="1" applyFill="1">
      <alignment horizontal="left" vertical="center"/>
    </xf>
    <xf numFmtId="165" fontId="12" fillId="0" borderId="0" xfId="9" applyFont="1" applyFill="1" applyBorder="1">
      <alignment horizontal="left" vertical="center"/>
    </xf>
    <xf numFmtId="165" fontId="16" fillId="0" borderId="0" xfId="9" applyFont="1" applyFill="1" applyBorder="1" applyAlignment="1">
      <alignment horizontal="center" vertical="center"/>
    </xf>
    <xf numFmtId="165" fontId="16" fillId="0" borderId="0" xfId="9" applyFont="1" applyFill="1" applyBorder="1" applyAlignment="1">
      <alignment horizontal="right" vertical="center"/>
    </xf>
    <xf numFmtId="171" fontId="21" fillId="0" borderId="0" xfId="10" applyNumberFormat="1" applyFont="1">
      <alignment horizontal="right" vertical="center"/>
    </xf>
    <xf numFmtId="173" fontId="21" fillId="0" borderId="0" xfId="11" applyNumberFormat="1" applyFont="1" applyBorder="1">
      <alignment horizontal="right" vertical="center"/>
    </xf>
    <xf numFmtId="174" fontId="21" fillId="0" borderId="0" xfId="10" applyNumberFormat="1" applyFont="1">
      <alignment horizontal="right" vertical="center"/>
    </xf>
    <xf numFmtId="175" fontId="21" fillId="0" borderId="0" xfId="12" applyFont="1">
      <alignment horizontal="right" vertical="center"/>
    </xf>
    <xf numFmtId="0" fontId="18" fillId="0" borderId="0" xfId="8" applyFont="1" applyFill="1">
      <alignment horizontal="left" vertical="center"/>
    </xf>
    <xf numFmtId="170" fontId="5" fillId="3" borderId="0" xfId="5" applyNumberFormat="1" applyFont="1" applyFill="1">
      <alignment horizontal="left" vertical="center"/>
    </xf>
    <xf numFmtId="0" fontId="16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165" fontId="16" fillId="0" borderId="0" xfId="9" applyFont="1" applyFill="1" applyBorder="1">
      <alignment horizontal="left" vertical="center"/>
    </xf>
    <xf numFmtId="165" fontId="22" fillId="0" borderId="0" xfId="9" applyFont="1" applyFill="1" applyBorder="1">
      <alignment horizontal="left" vertical="center"/>
    </xf>
    <xf numFmtId="0" fontId="12" fillId="0" borderId="0" xfId="0" applyFont="1" applyAlignment="1">
      <alignment horizontal="left" indent="1"/>
    </xf>
    <xf numFmtId="0" fontId="16" fillId="6" borderId="2" xfId="13" applyNumberFormat="1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13" applyNumberFormat="1" applyFont="1" applyBorder="1" applyAlignment="1">
      <alignment vertical="center"/>
    </xf>
    <xf numFmtId="0" fontId="22" fillId="0" borderId="0" xfId="0" applyFont="1" applyAlignment="1">
      <alignment horizontal="left"/>
    </xf>
    <xf numFmtId="165" fontId="12" fillId="0" borderId="0" xfId="9" applyFont="1" applyFill="1" applyBorder="1" applyAlignment="1">
      <alignment horizontal="left" vertical="top"/>
    </xf>
    <xf numFmtId="0" fontId="12" fillId="0" borderId="0" xfId="0" applyFont="1" applyAlignment="1">
      <alignment horizontal="left" vertical="top" indent="1"/>
    </xf>
    <xf numFmtId="170" fontId="11" fillId="0" borderId="0" xfId="2" applyNumberFormat="1" applyFont="1" applyFill="1" applyAlignment="1" applyProtection="1">
      <alignment horizontal="left"/>
    </xf>
    <xf numFmtId="0" fontId="24" fillId="0" borderId="0" xfId="0" applyFont="1" applyAlignment="1">
      <alignment horizontal="left"/>
    </xf>
    <xf numFmtId="165" fontId="25" fillId="0" borderId="0" xfId="8" applyNumberFormat="1" applyFont="1" applyFill="1">
      <alignment horizontal="left" vertical="center"/>
    </xf>
    <xf numFmtId="169" fontId="26" fillId="0" borderId="0" xfId="6" applyFont="1" applyFill="1" applyAlignment="1"/>
    <xf numFmtId="0" fontId="27" fillId="7" borderId="6" xfId="0" applyFont="1" applyFill="1" applyBorder="1" applyAlignment="1">
      <alignment vertical="center"/>
    </xf>
    <xf numFmtId="0" fontId="27" fillId="7" borderId="7" xfId="0" applyFont="1" applyFill="1" applyBorder="1" applyAlignment="1">
      <alignment vertical="center"/>
    </xf>
    <xf numFmtId="0" fontId="27" fillId="7" borderId="8" xfId="0" applyFont="1" applyFill="1" applyBorder="1" applyAlignment="1">
      <alignment vertical="center"/>
    </xf>
    <xf numFmtId="0" fontId="26" fillId="0" borderId="0" xfId="0" applyFont="1" applyAlignment="1">
      <alignment horizontal="right"/>
    </xf>
    <xf numFmtId="0" fontId="27" fillId="7" borderId="9" xfId="0" applyFont="1" applyFill="1" applyBorder="1" applyAlignment="1">
      <alignment vertical="center"/>
    </xf>
    <xf numFmtId="0" fontId="27" fillId="7" borderId="0" xfId="0" applyFont="1" applyFill="1" applyAlignment="1">
      <alignment vertical="center"/>
    </xf>
    <xf numFmtId="0" fontId="27" fillId="7" borderId="10" xfId="0" applyFont="1" applyFill="1" applyBorder="1" applyAlignment="1">
      <alignment vertical="center"/>
    </xf>
    <xf numFmtId="0" fontId="28" fillId="0" borderId="11" xfId="0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26" fillId="8" borderId="12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76" fontId="26" fillId="0" borderId="14" xfId="0" applyNumberFormat="1" applyFont="1" applyBorder="1" applyAlignment="1">
      <alignment horizontal="center" vertical="center" wrapText="1"/>
    </xf>
    <xf numFmtId="176" fontId="26" fillId="0" borderId="15" xfId="0" applyNumberFormat="1" applyFont="1" applyBorder="1"/>
    <xf numFmtId="176" fontId="26" fillId="0" borderId="16" xfId="0" applyNumberFormat="1" applyFont="1" applyBorder="1"/>
    <xf numFmtId="0" fontId="27" fillId="9" borderId="6" xfId="0" applyFont="1" applyFill="1" applyBorder="1"/>
    <xf numFmtId="0" fontId="26" fillId="9" borderId="7" xfId="0" applyFont="1" applyFill="1" applyBorder="1" applyAlignment="1">
      <alignment horizontal="center"/>
    </xf>
    <xf numFmtId="0" fontId="26" fillId="9" borderId="8" xfId="0" applyFont="1" applyFill="1" applyBorder="1" applyAlignment="1">
      <alignment horizontal="center"/>
    </xf>
    <xf numFmtId="0" fontId="27" fillId="10" borderId="6" xfId="0" applyFont="1" applyFill="1" applyBorder="1" applyAlignment="1">
      <alignment horizontal="center" vertical="center"/>
    </xf>
    <xf numFmtId="0" fontId="27" fillId="11" borderId="6" xfId="0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0" fontId="27" fillId="9" borderId="14" xfId="0" applyFont="1" applyFill="1" applyBorder="1"/>
    <xf numFmtId="0" fontId="26" fillId="9" borderId="15" xfId="0" applyFont="1" applyFill="1" applyBorder="1" applyAlignment="1">
      <alignment horizontal="center"/>
    </xf>
    <xf numFmtId="0" fontId="26" fillId="9" borderId="16" xfId="0" applyFont="1" applyFill="1" applyBorder="1" applyAlignment="1">
      <alignment horizontal="center"/>
    </xf>
    <xf numFmtId="0" fontId="27" fillId="11" borderId="21" xfId="0" applyFont="1" applyFill="1" applyBorder="1" applyAlignment="1">
      <alignment horizontal="center"/>
    </xf>
    <xf numFmtId="0" fontId="27" fillId="7" borderId="22" xfId="0" applyFont="1" applyFill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7" fillId="7" borderId="24" xfId="0" applyFont="1" applyFill="1" applyBorder="1" applyAlignment="1">
      <alignment horizontal="center"/>
    </xf>
    <xf numFmtId="170" fontId="29" fillId="0" borderId="0" xfId="8" applyNumberFormat="1" applyFont="1" applyFill="1">
      <alignment horizontal="left" vertical="center"/>
    </xf>
    <xf numFmtId="0" fontId="29" fillId="0" borderId="0" xfId="8" applyFont="1" applyFill="1">
      <alignment horizontal="left" vertical="center"/>
    </xf>
    <xf numFmtId="0" fontId="16" fillId="0" borderId="9" xfId="0" applyFont="1" applyBorder="1" applyAlignment="1">
      <alignment horizontal="left"/>
    </xf>
    <xf numFmtId="0" fontId="12" fillId="12" borderId="0" xfId="0" applyFont="1" applyFill="1" applyAlignment="1">
      <alignment horizontal="right"/>
    </xf>
    <xf numFmtId="176" fontId="12" fillId="12" borderId="0" xfId="0" applyNumberFormat="1" applyFont="1" applyFill="1" applyAlignment="1">
      <alignment horizontal="right"/>
    </xf>
    <xf numFmtId="176" fontId="12" fillId="0" borderId="10" xfId="0" applyNumberFormat="1" applyFont="1" applyBorder="1" applyAlignment="1">
      <alignment horizontal="right"/>
    </xf>
    <xf numFmtId="0" fontId="22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177" fontId="12" fillId="12" borderId="0" xfId="0" applyNumberFormat="1" applyFont="1" applyFill="1" applyAlignment="1">
      <alignment horizontal="right"/>
    </xf>
    <xf numFmtId="177" fontId="12" fillId="0" borderId="0" xfId="0" applyNumberFormat="1" applyFont="1" applyAlignment="1">
      <alignment horizontal="right"/>
    </xf>
    <xf numFmtId="177" fontId="12" fillId="0" borderId="10" xfId="0" applyNumberFormat="1" applyFont="1" applyBorder="1" applyAlignment="1">
      <alignment horizontal="right"/>
    </xf>
    <xf numFmtId="0" fontId="22" fillId="0" borderId="25" xfId="0" applyFont="1" applyBorder="1" applyAlignment="1">
      <alignment horizontal="left"/>
    </xf>
    <xf numFmtId="0" fontId="12" fillId="0" borderId="26" xfId="0" applyFont="1" applyBorder="1" applyAlignment="1">
      <alignment horizontal="center"/>
    </xf>
    <xf numFmtId="177" fontId="12" fillId="12" borderId="26" xfId="0" applyNumberFormat="1" applyFont="1" applyFill="1" applyBorder="1" applyAlignment="1">
      <alignment horizontal="right"/>
    </xf>
    <xf numFmtId="177" fontId="12" fillId="0" borderId="26" xfId="0" applyNumberFormat="1" applyFont="1" applyBorder="1" applyAlignment="1">
      <alignment horizontal="right"/>
    </xf>
    <xf numFmtId="177" fontId="12" fillId="0" borderId="27" xfId="0" applyNumberFormat="1" applyFont="1" applyBorder="1" applyAlignment="1">
      <alignment horizontal="right"/>
    </xf>
    <xf numFmtId="177" fontId="12" fillId="0" borderId="28" xfId="0" applyNumberFormat="1" applyFont="1" applyBorder="1" applyAlignment="1">
      <alignment horizontal="right"/>
    </xf>
    <xf numFmtId="0" fontId="22" fillId="0" borderId="29" xfId="0" applyFont="1" applyBorder="1" applyAlignment="1">
      <alignment horizontal="left" wrapText="1"/>
    </xf>
    <xf numFmtId="0" fontId="12" fillId="0" borderId="30" xfId="0" applyFont="1" applyBorder="1" applyAlignment="1">
      <alignment horizontal="center"/>
    </xf>
    <xf numFmtId="177" fontId="12" fillId="12" borderId="30" xfId="0" applyNumberFormat="1" applyFont="1" applyFill="1" applyBorder="1" applyAlignment="1">
      <alignment horizontal="right" vertical="center"/>
    </xf>
    <xf numFmtId="177" fontId="12" fillId="0" borderId="30" xfId="0" applyNumberFormat="1" applyFont="1" applyBorder="1" applyAlignment="1">
      <alignment horizontal="right" vertical="center"/>
    </xf>
    <xf numFmtId="177" fontId="12" fillId="0" borderId="31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wrapText="1"/>
    </xf>
    <xf numFmtId="0" fontId="22" fillId="0" borderId="21" xfId="0" applyFont="1" applyBorder="1" applyAlignment="1">
      <alignment horizontal="left" wrapText="1"/>
    </xf>
    <xf numFmtId="0" fontId="12" fillId="0" borderId="23" xfId="0" applyFont="1" applyBorder="1" applyAlignment="1">
      <alignment horizontal="center"/>
    </xf>
    <xf numFmtId="177" fontId="12" fillId="12" borderId="23" xfId="0" applyNumberFormat="1" applyFont="1" applyFill="1" applyBorder="1" applyAlignment="1">
      <alignment horizontal="right" vertical="center"/>
    </xf>
    <xf numFmtId="177" fontId="12" fillId="0" borderId="23" xfId="0" applyNumberFormat="1" applyFont="1" applyBorder="1" applyAlignment="1">
      <alignment horizontal="right" vertical="center"/>
    </xf>
    <xf numFmtId="177" fontId="12" fillId="0" borderId="24" xfId="0" applyNumberFormat="1" applyFont="1" applyBorder="1" applyAlignment="1">
      <alignment horizontal="right" vertical="center"/>
    </xf>
    <xf numFmtId="165" fontId="29" fillId="0" borderId="0" xfId="8" applyNumberFormat="1" applyFont="1" applyFill="1">
      <alignment horizontal="left" vertical="center"/>
    </xf>
    <xf numFmtId="169" fontId="12" fillId="0" borderId="0" xfId="6" applyFont="1" applyFill="1" applyBorder="1" applyAlignment="1"/>
    <xf numFmtId="0" fontId="12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176" fontId="26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166" fontId="32" fillId="0" borderId="0" xfId="0" applyNumberFormat="1" applyFont="1" applyAlignment="1">
      <alignment horizontal="center"/>
    </xf>
    <xf numFmtId="166" fontId="32" fillId="0" borderId="0" xfId="0" applyNumberFormat="1" applyFont="1" applyAlignment="1">
      <alignment horizontal="right"/>
    </xf>
    <xf numFmtId="0" fontId="33" fillId="0" borderId="0" xfId="0" applyFont="1" applyAlignment="1">
      <alignment horizontal="left"/>
    </xf>
    <xf numFmtId="0" fontId="27" fillId="7" borderId="14" xfId="0" applyFont="1" applyFill="1" applyBorder="1"/>
    <xf numFmtId="179" fontId="22" fillId="13" borderId="9" xfId="1" applyNumberFormat="1" applyFont="1" applyFill="1" applyBorder="1" applyAlignment="1"/>
    <xf numFmtId="179" fontId="12" fillId="0" borderId="9" xfId="1" applyNumberFormat="1" applyFont="1" applyFill="1" applyBorder="1" applyAlignment="1"/>
    <xf numFmtId="179" fontId="12" fillId="13" borderId="9" xfId="1" applyNumberFormat="1" applyFont="1" applyFill="1" applyBorder="1" applyAlignment="1"/>
    <xf numFmtId="179" fontId="12" fillId="13" borderId="32" xfId="1" applyNumberFormat="1" applyFont="1" applyFill="1" applyBorder="1" applyAlignment="1"/>
    <xf numFmtId="0" fontId="22" fillId="13" borderId="25" xfId="0" applyFont="1" applyFill="1" applyBorder="1"/>
    <xf numFmtId="170" fontId="29" fillId="0" borderId="0" xfId="8" applyNumberFormat="1" applyFont="1">
      <alignment horizontal="left" vertical="center"/>
    </xf>
    <xf numFmtId="0" fontId="29" fillId="0" borderId="0" xfId="8" applyFont="1">
      <alignment horizontal="left" vertical="center"/>
    </xf>
    <xf numFmtId="0" fontId="22" fillId="13" borderId="9" xfId="0" applyFont="1" applyFill="1" applyBorder="1"/>
    <xf numFmtId="165" fontId="21" fillId="0" borderId="0" xfId="10" applyFont="1" applyBorder="1" applyAlignment="1">
      <alignment horizontal="center" vertical="center"/>
    </xf>
    <xf numFmtId="177" fontId="21" fillId="0" borderId="0" xfId="10" applyNumberFormat="1" applyFont="1" applyBorder="1">
      <alignment horizontal="right" vertical="center"/>
    </xf>
    <xf numFmtId="177" fontId="21" fillId="0" borderId="10" xfId="10" applyNumberFormat="1" applyFont="1" applyBorder="1">
      <alignment horizontal="right" vertical="center"/>
    </xf>
    <xf numFmtId="165" fontId="21" fillId="0" borderId="26" xfId="10" applyFont="1" applyBorder="1" applyAlignment="1">
      <alignment horizontal="center" vertical="center"/>
    </xf>
    <xf numFmtId="0" fontId="22" fillId="13" borderId="29" xfId="0" applyFont="1" applyFill="1" applyBorder="1"/>
    <xf numFmtId="165" fontId="21" fillId="0" borderId="30" xfId="10" applyFont="1" applyBorder="1" applyAlignment="1">
      <alignment horizontal="center" vertical="center"/>
    </xf>
    <xf numFmtId="177" fontId="22" fillId="12" borderId="30" xfId="0" applyNumberFormat="1" applyFont="1" applyFill="1" applyBorder="1" applyAlignment="1">
      <alignment horizontal="right"/>
    </xf>
    <xf numFmtId="177" fontId="22" fillId="0" borderId="30" xfId="0" applyNumberFormat="1" applyFont="1" applyBorder="1" applyAlignment="1">
      <alignment horizontal="right"/>
    </xf>
    <xf numFmtId="177" fontId="22" fillId="0" borderId="31" xfId="0" applyNumberFormat="1" applyFont="1" applyBorder="1" applyAlignment="1">
      <alignment horizontal="right"/>
    </xf>
    <xf numFmtId="0" fontId="22" fillId="13" borderId="21" xfId="0" applyFont="1" applyFill="1" applyBorder="1"/>
    <xf numFmtId="165" fontId="21" fillId="0" borderId="23" xfId="10" applyFont="1" applyBorder="1" applyAlignment="1">
      <alignment horizontal="center" vertical="center"/>
    </xf>
    <xf numFmtId="177" fontId="22" fillId="12" borderId="23" xfId="0" applyNumberFormat="1" applyFont="1" applyFill="1" applyBorder="1" applyAlignment="1">
      <alignment horizontal="right"/>
    </xf>
    <xf numFmtId="177" fontId="22" fillId="0" borderId="23" xfId="0" applyNumberFormat="1" applyFont="1" applyBorder="1" applyAlignment="1">
      <alignment horizontal="right"/>
    </xf>
    <xf numFmtId="177" fontId="22" fillId="0" borderId="24" xfId="0" applyNumberFormat="1" applyFont="1" applyBorder="1" applyAlignment="1">
      <alignment horizontal="right"/>
    </xf>
    <xf numFmtId="169" fontId="12" fillId="0" borderId="0" xfId="6" applyFont="1" applyAlignment="1"/>
    <xf numFmtId="165" fontId="29" fillId="0" borderId="23" xfId="10" applyFont="1" applyBorder="1" applyAlignment="1">
      <alignment horizontal="center" vertical="center"/>
    </xf>
    <xf numFmtId="165" fontId="21" fillId="0" borderId="0" xfId="10" applyFont="1" applyAlignment="1">
      <alignment horizontal="center" vertical="center"/>
    </xf>
    <xf numFmtId="165" fontId="21" fillId="0" borderId="0" xfId="10" applyFont="1">
      <alignment horizontal="right" vertical="center"/>
    </xf>
    <xf numFmtId="170" fontId="18" fillId="0" borderId="0" xfId="8" applyNumberFormat="1" applyFont="1">
      <alignment horizontal="left" vertical="center"/>
    </xf>
    <xf numFmtId="0" fontId="18" fillId="0" borderId="0" xfId="8" applyFont="1">
      <alignment horizontal="left" vertical="center"/>
    </xf>
    <xf numFmtId="180" fontId="21" fillId="0" borderId="0" xfId="10" applyNumberFormat="1" applyFont="1">
      <alignment horizontal="right" vertical="center"/>
    </xf>
    <xf numFmtId="181" fontId="21" fillId="0" borderId="0" xfId="10" applyNumberFormat="1" applyFont="1">
      <alignment horizontal="right" vertical="center"/>
    </xf>
    <xf numFmtId="0" fontId="12" fillId="13" borderId="9" xfId="0" applyFont="1" applyFill="1" applyBorder="1"/>
    <xf numFmtId="182" fontId="12" fillId="12" borderId="0" xfId="0" applyNumberFormat="1" applyFont="1" applyFill="1" applyAlignment="1">
      <alignment horizontal="right"/>
    </xf>
    <xf numFmtId="182" fontId="12" fillId="0" borderId="0" xfId="0" applyNumberFormat="1" applyFont="1" applyAlignment="1">
      <alignment horizontal="right"/>
    </xf>
    <xf numFmtId="182" fontId="12" fillId="0" borderId="10" xfId="0" applyNumberFormat="1" applyFont="1" applyBorder="1" applyAlignment="1">
      <alignment horizontal="right"/>
    </xf>
    <xf numFmtId="0" fontId="22" fillId="13" borderId="33" xfId="0" applyFont="1" applyFill="1" applyBorder="1"/>
    <xf numFmtId="165" fontId="21" fillId="0" borderId="34" xfId="10" applyFont="1" applyBorder="1" applyAlignment="1">
      <alignment horizontal="center" vertical="center"/>
    </xf>
    <xf numFmtId="182" fontId="21" fillId="12" borderId="34" xfId="10" applyNumberFormat="1" applyFont="1" applyFill="1" applyBorder="1">
      <alignment horizontal="right" vertical="center"/>
    </xf>
    <xf numFmtId="182" fontId="21" fillId="0" borderId="34" xfId="10" applyNumberFormat="1" applyFont="1" applyBorder="1">
      <alignment horizontal="right" vertical="center"/>
    </xf>
    <xf numFmtId="182" fontId="21" fillId="0" borderId="35" xfId="10" applyNumberFormat="1" applyFont="1" applyBorder="1">
      <alignment horizontal="right" vertical="center"/>
    </xf>
    <xf numFmtId="182" fontId="21" fillId="12" borderId="0" xfId="10" applyNumberFormat="1" applyFont="1" applyFill="1" applyBorder="1">
      <alignment horizontal="right" vertical="center"/>
    </xf>
    <xf numFmtId="182" fontId="21" fillId="0" borderId="0" xfId="10" applyNumberFormat="1" applyFont="1" applyBorder="1">
      <alignment horizontal="right" vertical="center"/>
    </xf>
    <xf numFmtId="182" fontId="21" fillId="0" borderId="10" xfId="10" applyNumberFormat="1" applyFont="1" applyBorder="1">
      <alignment horizontal="right" vertical="center"/>
    </xf>
    <xf numFmtId="165" fontId="21" fillId="12" borderId="0" xfId="10" applyFont="1" applyFill="1" applyBorder="1">
      <alignment horizontal="right" vertical="center"/>
    </xf>
    <xf numFmtId="165" fontId="21" fillId="0" borderId="0" xfId="10" applyFont="1" applyBorder="1">
      <alignment horizontal="right" vertical="center"/>
    </xf>
    <xf numFmtId="165" fontId="21" fillId="0" borderId="10" xfId="10" applyFont="1" applyBorder="1">
      <alignment horizontal="right" vertical="center"/>
    </xf>
    <xf numFmtId="182" fontId="12" fillId="12" borderId="30" xfId="0" applyNumberFormat="1" applyFont="1" applyFill="1" applyBorder="1" applyAlignment="1">
      <alignment horizontal="right"/>
    </xf>
    <xf numFmtId="182" fontId="21" fillId="0" borderId="30" xfId="10" applyNumberFormat="1" applyFont="1" applyBorder="1">
      <alignment horizontal="right" vertical="center"/>
    </xf>
    <xf numFmtId="182" fontId="12" fillId="0" borderId="30" xfId="0" applyNumberFormat="1" applyFont="1" applyBorder="1" applyAlignment="1">
      <alignment horizontal="right"/>
    </xf>
    <xf numFmtId="182" fontId="21" fillId="0" borderId="31" xfId="10" applyNumberFormat="1" applyFont="1" applyBorder="1">
      <alignment horizontal="right" vertical="center"/>
    </xf>
    <xf numFmtId="0" fontId="22" fillId="13" borderId="9" xfId="0" applyFont="1" applyFill="1" applyBorder="1" applyAlignment="1">
      <alignment wrapText="1"/>
    </xf>
    <xf numFmtId="182" fontId="12" fillId="12" borderId="0" xfId="0" applyNumberFormat="1" applyFont="1" applyFill="1" applyAlignment="1">
      <alignment horizontal="right" vertical="center"/>
    </xf>
    <xf numFmtId="169" fontId="12" fillId="0" borderId="0" xfId="6" applyFont="1" applyAlignment="1">
      <alignment wrapText="1"/>
    </xf>
    <xf numFmtId="170" fontId="29" fillId="0" borderId="0" xfId="8" applyNumberFormat="1" applyFont="1" applyAlignment="1">
      <alignment horizontal="left" vertical="center" wrapText="1"/>
    </xf>
    <xf numFmtId="0" fontId="29" fillId="0" borderId="0" xfId="8" applyFont="1" applyAlignment="1">
      <alignment horizontal="left" vertical="center" wrapText="1"/>
    </xf>
    <xf numFmtId="0" fontId="22" fillId="13" borderId="33" xfId="0" applyFont="1" applyFill="1" applyBorder="1" applyAlignment="1">
      <alignment vertical="center" wrapText="1"/>
    </xf>
    <xf numFmtId="165" fontId="21" fillId="0" borderId="34" xfId="10" applyFont="1" applyBorder="1" applyAlignment="1">
      <alignment horizontal="center" vertical="center" wrapText="1"/>
    </xf>
    <xf numFmtId="182" fontId="12" fillId="12" borderId="34" xfId="0" applyNumberFormat="1" applyFont="1" applyFill="1" applyBorder="1" applyAlignment="1">
      <alignment horizontal="right" vertical="center" wrapText="1"/>
    </xf>
    <xf numFmtId="182" fontId="21" fillId="0" borderId="34" xfId="10" applyNumberFormat="1" applyFont="1" applyBorder="1" applyAlignment="1">
      <alignment horizontal="right" vertical="center" wrapText="1"/>
    </xf>
    <xf numFmtId="182" fontId="12" fillId="0" borderId="34" xfId="0" applyNumberFormat="1" applyFont="1" applyBorder="1" applyAlignment="1">
      <alignment horizontal="right" vertical="center" wrapText="1"/>
    </xf>
    <xf numFmtId="182" fontId="21" fillId="0" borderId="35" xfId="1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12" fillId="13" borderId="9" xfId="0" applyFont="1" applyFill="1" applyBorder="1" applyAlignment="1">
      <alignment wrapText="1"/>
    </xf>
    <xf numFmtId="0" fontId="22" fillId="13" borderId="21" xfId="0" applyFont="1" applyFill="1" applyBorder="1" applyAlignment="1">
      <alignment vertical="center" wrapText="1"/>
    </xf>
    <xf numFmtId="165" fontId="21" fillId="0" borderId="23" xfId="10" applyFont="1" applyBorder="1" applyAlignment="1">
      <alignment horizontal="center" vertical="center" wrapText="1"/>
    </xf>
    <xf numFmtId="182" fontId="22" fillId="12" borderId="23" xfId="0" applyNumberFormat="1" applyFont="1" applyFill="1" applyBorder="1" applyAlignment="1">
      <alignment horizontal="right" vertical="center" wrapText="1"/>
    </xf>
    <xf numFmtId="182" fontId="29" fillId="0" borderId="23" xfId="10" applyNumberFormat="1" applyFont="1" applyBorder="1" applyAlignment="1">
      <alignment horizontal="right" vertical="center" wrapText="1"/>
    </xf>
    <xf numFmtId="182" fontId="22" fillId="0" borderId="23" xfId="0" applyNumberFormat="1" applyFont="1" applyBorder="1" applyAlignment="1">
      <alignment horizontal="right" vertical="center" wrapText="1"/>
    </xf>
    <xf numFmtId="182" fontId="29" fillId="0" borderId="24" xfId="10" applyNumberFormat="1" applyFont="1" applyBorder="1" applyAlignment="1">
      <alignment horizontal="right" vertical="center" wrapText="1"/>
    </xf>
    <xf numFmtId="0" fontId="34" fillId="0" borderId="0" xfId="0" applyFont="1" applyAlignment="1">
      <alignment horizontal="left"/>
    </xf>
    <xf numFmtId="0" fontId="35" fillId="0" borderId="9" xfId="0" applyFont="1" applyBorder="1" applyAlignment="1">
      <alignment horizontal="left"/>
    </xf>
    <xf numFmtId="0" fontId="36" fillId="0" borderId="0" xfId="0" applyFont="1" applyAlignment="1">
      <alignment horizontal="center"/>
    </xf>
    <xf numFmtId="0" fontId="36" fillId="12" borderId="0" xfId="0" applyFont="1" applyFill="1" applyAlignment="1">
      <alignment horizontal="right"/>
    </xf>
    <xf numFmtId="176" fontId="36" fillId="12" borderId="0" xfId="0" applyNumberFormat="1" applyFont="1" applyFill="1" applyAlignment="1">
      <alignment horizontal="right"/>
    </xf>
    <xf numFmtId="176" fontId="36" fillId="0" borderId="0" xfId="0" applyNumberFormat="1" applyFont="1" applyAlignment="1">
      <alignment horizontal="right"/>
    </xf>
    <xf numFmtId="182" fontId="21" fillId="12" borderId="26" xfId="10" applyNumberFormat="1" applyFont="1" applyFill="1" applyBorder="1">
      <alignment horizontal="right" vertical="center"/>
    </xf>
    <xf numFmtId="182" fontId="21" fillId="0" borderId="26" xfId="10" applyNumberFormat="1" applyFont="1" applyBorder="1">
      <alignment horizontal="right" vertical="center"/>
    </xf>
    <xf numFmtId="182" fontId="21" fillId="0" borderId="27" xfId="10" applyNumberFormat="1" applyFont="1" applyBorder="1">
      <alignment horizontal="right" vertical="center"/>
    </xf>
    <xf numFmtId="182" fontId="21" fillId="12" borderId="23" xfId="10" applyNumberFormat="1" applyFont="1" applyFill="1" applyBorder="1">
      <alignment horizontal="right" vertical="center"/>
    </xf>
    <xf numFmtId="182" fontId="21" fillId="0" borderId="23" xfId="10" applyNumberFormat="1" applyFont="1" applyBorder="1">
      <alignment horizontal="right" vertical="center"/>
    </xf>
    <xf numFmtId="182" fontId="21" fillId="0" borderId="24" xfId="10" applyNumberFormat="1" applyFont="1" applyBorder="1">
      <alignment horizontal="right" vertical="center"/>
    </xf>
    <xf numFmtId="0" fontId="12" fillId="13" borderId="32" xfId="0" applyFont="1" applyFill="1" applyBorder="1"/>
    <xf numFmtId="165" fontId="21" fillId="0" borderId="36" xfId="10" applyFont="1" applyBorder="1" applyAlignment="1">
      <alignment horizontal="center" vertical="center"/>
    </xf>
    <xf numFmtId="182" fontId="12" fillId="12" borderId="36" xfId="0" applyNumberFormat="1" applyFont="1" applyFill="1" applyBorder="1" applyAlignment="1">
      <alignment horizontal="right"/>
    </xf>
    <xf numFmtId="182" fontId="21" fillId="12" borderId="36" xfId="10" applyNumberFormat="1" applyFont="1" applyFill="1" applyBorder="1">
      <alignment horizontal="right" vertical="center"/>
    </xf>
    <xf numFmtId="182" fontId="21" fillId="0" borderId="36" xfId="10" applyNumberFormat="1" applyFont="1" applyBorder="1">
      <alignment horizontal="right" vertical="center"/>
    </xf>
    <xf numFmtId="182" fontId="12" fillId="0" borderId="36" xfId="0" applyNumberFormat="1" applyFont="1" applyBorder="1" applyAlignment="1">
      <alignment horizontal="right"/>
    </xf>
    <xf numFmtId="182" fontId="21" fillId="0" borderId="28" xfId="10" applyNumberFormat="1" applyFont="1" applyBorder="1">
      <alignment horizontal="right" vertical="center"/>
    </xf>
    <xf numFmtId="182" fontId="21" fillId="0" borderId="0" xfId="10" applyNumberFormat="1" applyFont="1">
      <alignment horizontal="right" vertical="center"/>
    </xf>
    <xf numFmtId="182" fontId="26" fillId="0" borderId="0" xfId="0" applyNumberFormat="1" applyFont="1" applyAlignment="1">
      <alignment horizontal="right"/>
    </xf>
    <xf numFmtId="182" fontId="37" fillId="0" borderId="0" xfId="10" applyNumberFormat="1" applyFont="1">
      <alignment horizontal="right" vertical="center"/>
    </xf>
    <xf numFmtId="165" fontId="29" fillId="0" borderId="26" xfId="10" applyFont="1" applyBorder="1" applyAlignment="1">
      <alignment horizontal="center" vertical="center"/>
    </xf>
    <xf numFmtId="0" fontId="22" fillId="0" borderId="26" xfId="0" applyFont="1" applyBorder="1"/>
    <xf numFmtId="182" fontId="22" fillId="0" borderId="26" xfId="0" applyNumberFormat="1" applyFont="1" applyBorder="1" applyAlignment="1">
      <alignment horizontal="right"/>
    </xf>
    <xf numFmtId="182" fontId="22" fillId="0" borderId="27" xfId="0" applyNumberFormat="1" applyFont="1" applyBorder="1" applyAlignment="1">
      <alignment horizontal="right"/>
    </xf>
    <xf numFmtId="0" fontId="22" fillId="0" borderId="23" xfId="0" applyFont="1" applyBorder="1"/>
    <xf numFmtId="182" fontId="22" fillId="0" borderId="23" xfId="0" applyNumberFormat="1" applyFont="1" applyBorder="1" applyAlignment="1">
      <alignment horizontal="right"/>
    </xf>
    <xf numFmtId="182" fontId="22" fillId="0" borderId="24" xfId="0" applyNumberFormat="1" applyFont="1" applyBorder="1" applyAlignment="1">
      <alignment horizontal="right"/>
    </xf>
    <xf numFmtId="182" fontId="37" fillId="0" borderId="0" xfId="10" applyNumberFormat="1" applyFont="1" applyBorder="1">
      <alignment horizontal="right" vertical="center"/>
    </xf>
    <xf numFmtId="169" fontId="26" fillId="0" borderId="0" xfId="6" applyFont="1" applyAlignment="1"/>
    <xf numFmtId="0" fontId="12" fillId="0" borderId="9" xfId="0" applyFont="1" applyBorder="1"/>
    <xf numFmtId="0" fontId="12" fillId="0" borderId="32" xfId="0" applyFont="1" applyBorder="1"/>
    <xf numFmtId="0" fontId="38" fillId="0" borderId="0" xfId="0" applyFont="1" applyAlignment="1">
      <alignment horizontal="left"/>
    </xf>
    <xf numFmtId="165" fontId="21" fillId="0" borderId="0" xfId="10" applyFont="1" applyAlignment="1">
      <alignment vertical="center"/>
    </xf>
    <xf numFmtId="0" fontId="11" fillId="0" borderId="0" xfId="2" applyFont="1" applyAlignment="1" applyProtection="1"/>
    <xf numFmtId="0" fontId="12" fillId="0" borderId="0" xfId="13" applyNumberFormat="1" applyFont="1" applyBorder="1">
      <alignment horizontal="left" vertical="center"/>
    </xf>
    <xf numFmtId="0" fontId="16" fillId="6" borderId="3" xfId="13" applyNumberFormat="1" applyFont="1" applyFill="1" applyBorder="1" applyProtection="1">
      <alignment horizontal="left" vertical="center"/>
      <protection locked="0"/>
    </xf>
    <xf numFmtId="0" fontId="16" fillId="6" borderId="4" xfId="13" applyNumberFormat="1" applyFont="1" applyFill="1" applyBorder="1" applyProtection="1">
      <alignment horizontal="left" vertical="center"/>
      <protection locked="0"/>
    </xf>
    <xf numFmtId="0" fontId="16" fillId="6" borderId="5" xfId="13" applyNumberFormat="1" applyFont="1" applyFill="1" applyBorder="1" applyProtection="1">
      <alignment horizontal="left" vertical="center"/>
      <protection locked="0"/>
    </xf>
  </cellXfs>
  <cellStyles count="14">
    <cellStyle name="CALC_Date" xfId="12" xr:uid="{3A91DB50-0D65-4258-B844-1A4081ABEE26}"/>
    <cellStyle name="CALC_Number" xfId="10" xr:uid="{DFF6A934-E4DD-4BA1-B21E-85982456E73D}"/>
    <cellStyle name="CALC_Percentage" xfId="11" xr:uid="{524AAB47-30AA-48B7-995D-D51DF5E705E2}"/>
    <cellStyle name="Comma" xfId="1" builtinId="3"/>
    <cellStyle name="GEN_Heading 1" xfId="3" xr:uid="{1F0F25C9-9F0D-4DBE-8CB5-F9A0417BF55B}"/>
    <cellStyle name="GEN_Heading 2" xfId="5" xr:uid="{9B08C1D8-37B3-4089-ABF0-CDA5C59B7311}"/>
    <cellStyle name="GEN_Heading 3" xfId="8" xr:uid="{51DCEE6E-9180-40F0-81F4-D5E36CB41493}"/>
    <cellStyle name="GEN_Section" xfId="6" xr:uid="{A39C1B15-A979-4532-B927-B034C1E359AB}"/>
    <cellStyle name="GEN_SheetNo" xfId="4" xr:uid="{3A94FFF7-9D74-4277-BD3C-5D117ED9AA57}"/>
    <cellStyle name="GEN_Subsection" xfId="7" xr:uid="{61C7534E-0826-4EF2-8BF8-6BF959F85EE5}"/>
    <cellStyle name="Hyperlink" xfId="2" builtinId="8"/>
    <cellStyle name="INP_Background" xfId="9" xr:uid="{C795FCFB-E049-46F5-8935-C8B82E31E425}"/>
    <cellStyle name="INP_Data" xfId="13" xr:uid="{C58914FB-C807-4B64-90AF-004A7EEB3043}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31" fmlaLink="Scenario" fmlaRange="ScenList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3</xdr:row>
          <xdr:rowOff>12700</xdr:rowOff>
        </xdr:from>
        <xdr:to>
          <xdr:col>3</xdr:col>
          <xdr:colOff>723900</xdr:colOff>
          <xdr:row>3</xdr:row>
          <xdr:rowOff>146050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.%20Financial%20Management/Accounting%20-%20ACTIVE%20-%2012/Budgets/2022-2023/LTFP%20template/Scenario%20Planned%20TO%20Council%20Meeting/FEDERATION%20LTFP%20V9.00%20(CF%20breakdown)60%2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&gt;&gt;&gt;Inputs&gt;&gt;&gt;"/>
      <sheetName val="Gen_WC"/>
      <sheetName val="Struct_WC"/>
      <sheetName val="Hist&amp;Budget_WC"/>
      <sheetName val="IndexDebtLeaseEq_WC"/>
      <sheetName val="Ratio_WC"/>
      <sheetName val="&gt;&gt;&gt;GenFund&gt;&gt;&gt;"/>
      <sheetName val="Forecast_Gen"/>
      <sheetName val="Rate_Gen"/>
      <sheetName val="Calcs_Gen"/>
      <sheetName val="&gt;&gt;&gt;Water&gt;&gt;&gt;"/>
      <sheetName val="Forecast_Wat"/>
      <sheetName val="Calcs_Wat"/>
      <sheetName val="&gt;&gt;&gt;Sewerage&gt;&gt;&gt;"/>
      <sheetName val="Forecast_Sew"/>
      <sheetName val="Calcs_Sew"/>
      <sheetName val="&gt;&gt;&gt;Waste&gt;&gt;&gt;"/>
      <sheetName val="Forecast_Waste"/>
      <sheetName val="Calcs_Waste"/>
      <sheetName val="&gt;&gt;&gt;Other Business&gt;&gt;&gt;"/>
      <sheetName val="Forecast_OthBiz"/>
      <sheetName val="Calcs_OthBiz"/>
      <sheetName val="&gt;&gt;&gt;Whole Council&gt;&gt;&gt;"/>
      <sheetName val="Calcs_WC"/>
      <sheetName val="CapWorks_WC"/>
      <sheetName val="Debt Calcs_WC"/>
      <sheetName val="Lease Calcs_WC"/>
      <sheetName val="Charts_WC"/>
      <sheetName val="&gt;&gt;&gt; Results &gt;&gt;&gt;"/>
      <sheetName val="FinStmts_O"/>
      <sheetName val="Ratios_O"/>
      <sheetName val="Dash_O"/>
      <sheetName val="Charts_O"/>
      <sheetName val="CapexSumm_O"/>
      <sheetName val="Checks"/>
      <sheetName val="&gt;&gt;&gt; Capex Inputs &gt;&gt;&gt;"/>
      <sheetName val="CWE_A"/>
      <sheetName val="CapexInputSummary_A"/>
      <sheetName val="&gt;&gt;&gt;CapexSheetsStart&gt;&gt;&gt;"/>
      <sheetName val="Capex_202223"/>
      <sheetName val="Capex_202324"/>
      <sheetName val="Capex_202425"/>
      <sheetName val="Capex_202526"/>
      <sheetName val="Capex_202627"/>
      <sheetName val="Capex_202728"/>
      <sheetName val="Capex_202829"/>
      <sheetName val="Capex_202930"/>
      <sheetName val="Capex_203031"/>
      <sheetName val="Capex_203132"/>
      <sheetName val="Capex_203233"/>
      <sheetName val="Capex_203334"/>
      <sheetName val="Capex_203435"/>
      <sheetName val="Capex_203536"/>
      <sheetName val="Capex_203637"/>
      <sheetName val="Capex_203738"/>
      <sheetName val="Capex_203839"/>
      <sheetName val="Capex_203940"/>
      <sheetName val="Capex_204041"/>
      <sheetName val="Capex_204142"/>
      <sheetName val="&gt;&gt;&gt;CapexSheetsEnd&gt;&gt;&gt;"/>
      <sheetName val="Capex_Template"/>
      <sheetName val="Sheet_Template"/>
      <sheetName val="Tables_A"/>
    </sheetNames>
    <sheetDataSet>
      <sheetData sheetId="0"/>
      <sheetData sheetId="1"/>
      <sheetData sheetId="2">
        <row r="10">
          <cell r="K10" t="str">
            <v>Long Term Financial Plan</v>
          </cell>
        </row>
        <row r="12">
          <cell r="K12" t="str">
            <v>Federation Council</v>
          </cell>
        </row>
        <row r="17">
          <cell r="K17">
            <v>43282</v>
          </cell>
        </row>
        <row r="19">
          <cell r="K19">
            <v>24</v>
          </cell>
        </row>
        <row r="21">
          <cell r="K21">
            <v>2018</v>
          </cell>
        </row>
        <row r="23">
          <cell r="K23">
            <v>44743</v>
          </cell>
        </row>
        <row r="25">
          <cell r="K25">
            <v>6</v>
          </cell>
        </row>
        <row r="26">
          <cell r="K26">
            <v>6</v>
          </cell>
        </row>
        <row r="27">
          <cell r="K27">
            <v>1</v>
          </cell>
        </row>
        <row r="28">
          <cell r="K28">
            <v>1</v>
          </cell>
        </row>
        <row r="45">
          <cell r="K45" t="str">
            <v>$'000</v>
          </cell>
        </row>
        <row r="48">
          <cell r="D48" t="str">
            <v>Whole Council</v>
          </cell>
        </row>
        <row r="49">
          <cell r="D49" t="str">
            <v>General Fund</v>
          </cell>
        </row>
        <row r="50">
          <cell r="D50" t="str">
            <v>Water</v>
          </cell>
        </row>
        <row r="51">
          <cell r="D51" t="str">
            <v>Sewerage</v>
          </cell>
        </row>
        <row r="52">
          <cell r="D52" t="str">
            <v>Waste</v>
          </cell>
        </row>
        <row r="53">
          <cell r="D53" t="str">
            <v>Other Business</v>
          </cell>
        </row>
        <row r="56">
          <cell r="K56" t="str">
            <v>Comprehensive Income Statement</v>
          </cell>
        </row>
        <row r="57">
          <cell r="K57" t="str">
            <v>Cash Flow Statement</v>
          </cell>
        </row>
        <row r="58">
          <cell r="K58" t="str">
            <v>Balance Sheet</v>
          </cell>
        </row>
        <row r="63">
          <cell r="N63">
            <v>1</v>
          </cell>
        </row>
        <row r="79">
          <cell r="D79" t="str">
            <v>Land</v>
          </cell>
        </row>
        <row r="80">
          <cell r="D80" t="str">
            <v>Land improvements</v>
          </cell>
        </row>
        <row r="81">
          <cell r="D81" t="str">
            <v>Sealed Roads</v>
          </cell>
        </row>
        <row r="82">
          <cell r="D82" t="str">
            <v>Unsealed Roads</v>
          </cell>
        </row>
        <row r="83">
          <cell r="D83" t="str">
            <v>Bridges</v>
          </cell>
        </row>
        <row r="84">
          <cell r="D84" t="str">
            <v>Kerb and Channel</v>
          </cell>
        </row>
        <row r="85">
          <cell r="D85" t="str">
            <v>Footpaths and Pathways</v>
          </cell>
        </row>
        <row r="86">
          <cell r="D86" t="str">
            <v>Buildings</v>
          </cell>
        </row>
        <row r="87">
          <cell r="D87" t="str">
            <v>Stormwater Drainage</v>
          </cell>
        </row>
        <row r="88">
          <cell r="D88" t="str">
            <v>Recreation, Parks and Streetscapes</v>
          </cell>
        </row>
        <row r="89">
          <cell r="D89" t="str">
            <v>Swimming Pools</v>
          </cell>
        </row>
        <row r="90">
          <cell r="D90" t="str">
            <v>Sewerage</v>
          </cell>
        </row>
        <row r="91">
          <cell r="D91" t="str">
            <v>Water</v>
          </cell>
        </row>
        <row r="92">
          <cell r="D92" t="str">
            <v>Plant, machinery and equipment</v>
          </cell>
        </row>
        <row r="93">
          <cell r="D93" t="str">
            <v>Fixutres, fittings and furniture</v>
          </cell>
        </row>
        <row r="94">
          <cell r="D94" t="str">
            <v>Computers and telecommunications</v>
          </cell>
        </row>
        <row r="95">
          <cell r="D95" t="str">
            <v>Other</v>
          </cell>
        </row>
        <row r="96">
          <cell r="D96" t="str">
            <v>Capital Work in Progress</v>
          </cell>
        </row>
        <row r="97">
          <cell r="D97" t="str">
            <v>LED Lighting</v>
          </cell>
        </row>
        <row r="98">
          <cell r="D98" t="str">
            <v>Cemetery</v>
          </cell>
        </row>
        <row r="99">
          <cell r="D99" t="str">
            <v>Landfill cells</v>
          </cell>
        </row>
        <row r="100">
          <cell r="D100" t="str">
            <v>Capital Works Sustainability Adjustment</v>
          </cell>
        </row>
        <row r="101">
          <cell r="D101" t="str">
            <v>Additional Capital Works due to SRV</v>
          </cell>
        </row>
        <row r="102">
          <cell r="D102" t="str">
            <v xml:space="preserve">Spare capex 6 </v>
          </cell>
        </row>
        <row r="103">
          <cell r="D103" t="str">
            <v>Spare capex 7</v>
          </cell>
        </row>
      </sheetData>
      <sheetData sheetId="3">
        <row r="219">
          <cell r="D219" t="str">
            <v>Interest on Borrowings (Borrowing Costs)</v>
          </cell>
        </row>
        <row r="222">
          <cell r="D222" t="str">
            <v>Debt Guarantee Fee</v>
          </cell>
        </row>
      </sheetData>
      <sheetData sheetId="4">
        <row r="43">
          <cell r="L43">
            <v>14062</v>
          </cell>
          <cell r="M43">
            <v>14669</v>
          </cell>
          <cell r="N43">
            <v>15318</v>
          </cell>
          <cell r="O43">
            <v>16368</v>
          </cell>
          <cell r="P43"/>
          <cell r="Q43"/>
          <cell r="R43"/>
          <cell r="AF43">
            <v>8083</v>
          </cell>
          <cell r="AG43">
            <v>8354</v>
          </cell>
          <cell r="AH43">
            <v>8687</v>
          </cell>
          <cell r="AI43">
            <v>9106</v>
          </cell>
          <cell r="AJ43"/>
          <cell r="AK43"/>
          <cell r="AL43"/>
          <cell r="AZ43">
            <v>569</v>
          </cell>
          <cell r="BA43">
            <v>625</v>
          </cell>
          <cell r="BB43">
            <v>694</v>
          </cell>
          <cell r="BC43">
            <v>1162</v>
          </cell>
          <cell r="BD43"/>
          <cell r="BE43"/>
          <cell r="BF43"/>
          <cell r="BT43">
            <v>3705</v>
          </cell>
          <cell r="BU43">
            <v>3887</v>
          </cell>
          <cell r="BV43">
            <v>4047</v>
          </cell>
          <cell r="BW43">
            <v>4062</v>
          </cell>
          <cell r="BX43"/>
          <cell r="BY43"/>
          <cell r="BZ43"/>
          <cell r="CN43">
            <v>1705</v>
          </cell>
          <cell r="CO43">
            <v>1803</v>
          </cell>
          <cell r="CP43">
            <v>1890</v>
          </cell>
          <cell r="CQ43">
            <v>2038</v>
          </cell>
          <cell r="CR43"/>
          <cell r="CS43"/>
          <cell r="CT43"/>
          <cell r="DH43"/>
          <cell r="DI43"/>
          <cell r="DJ43"/>
          <cell r="DK43"/>
          <cell r="DL43"/>
          <cell r="DM43"/>
          <cell r="DN43"/>
        </row>
        <row r="44">
          <cell r="L44">
            <v>9703</v>
          </cell>
          <cell r="M44">
            <v>8299</v>
          </cell>
          <cell r="N44">
            <v>8553</v>
          </cell>
          <cell r="O44">
            <v>9520</v>
          </cell>
          <cell r="P44"/>
          <cell r="Q44"/>
          <cell r="R44"/>
          <cell r="AF44">
            <v>4712</v>
          </cell>
          <cell r="AG44">
            <v>3803</v>
          </cell>
          <cell r="AH44">
            <v>3803</v>
          </cell>
          <cell r="AI44">
            <v>4251</v>
          </cell>
          <cell r="AJ44"/>
          <cell r="AK44"/>
          <cell r="AL44"/>
          <cell r="AZ44">
            <v>4448</v>
          </cell>
          <cell r="BA44">
            <v>3993</v>
          </cell>
          <cell r="BB44">
            <v>4223</v>
          </cell>
          <cell r="BC44">
            <v>4624</v>
          </cell>
          <cell r="BD44"/>
          <cell r="BE44"/>
          <cell r="BF44"/>
          <cell r="BT44">
            <v>543</v>
          </cell>
          <cell r="BU44">
            <v>503</v>
          </cell>
          <cell r="BV44">
            <v>527</v>
          </cell>
          <cell r="BW44">
            <v>645</v>
          </cell>
          <cell r="BX44"/>
          <cell r="BY44"/>
          <cell r="BZ44"/>
          <cell r="CN44"/>
          <cell r="CO44"/>
          <cell r="CP44"/>
          <cell r="CQ44"/>
          <cell r="CR44"/>
          <cell r="CS44"/>
          <cell r="CT44"/>
          <cell r="DH44"/>
          <cell r="DI44"/>
          <cell r="DJ44"/>
          <cell r="DK44"/>
          <cell r="DL44"/>
          <cell r="DM44"/>
          <cell r="DN44"/>
        </row>
        <row r="45">
          <cell r="L45"/>
          <cell r="M45"/>
          <cell r="N45"/>
          <cell r="O45"/>
          <cell r="P45"/>
          <cell r="Q45"/>
          <cell r="R45"/>
          <cell r="AF45"/>
          <cell r="AG45"/>
          <cell r="AH45"/>
          <cell r="AI45"/>
          <cell r="AJ45"/>
          <cell r="AK45"/>
          <cell r="AL45"/>
          <cell r="AZ45"/>
          <cell r="BA45"/>
          <cell r="BB45"/>
          <cell r="BC45"/>
          <cell r="BD45"/>
          <cell r="BE45"/>
          <cell r="BF45"/>
          <cell r="BT45"/>
          <cell r="BU45"/>
          <cell r="BV45"/>
          <cell r="BW45"/>
          <cell r="BX45"/>
          <cell r="BY45"/>
          <cell r="BZ45"/>
          <cell r="CN45"/>
          <cell r="CO45"/>
          <cell r="CP45"/>
          <cell r="CQ45"/>
          <cell r="CR45"/>
          <cell r="CS45"/>
          <cell r="CT45"/>
          <cell r="DH45"/>
          <cell r="DI45"/>
          <cell r="DJ45"/>
          <cell r="DK45"/>
          <cell r="DL45"/>
          <cell r="DM45"/>
          <cell r="DN45"/>
        </row>
        <row r="46">
          <cell r="L46"/>
          <cell r="M46"/>
          <cell r="N46"/>
          <cell r="O46"/>
          <cell r="P46"/>
          <cell r="Q46"/>
          <cell r="R46"/>
          <cell r="AF46"/>
          <cell r="AG46"/>
          <cell r="AH46"/>
          <cell r="AI46"/>
          <cell r="AJ46"/>
          <cell r="AK46"/>
          <cell r="AL46"/>
          <cell r="AZ46"/>
          <cell r="BA46"/>
          <cell r="BB46"/>
          <cell r="BC46"/>
          <cell r="BD46"/>
          <cell r="BE46"/>
          <cell r="BF46"/>
          <cell r="BT46"/>
          <cell r="BU46"/>
          <cell r="BV46"/>
          <cell r="BW46"/>
          <cell r="BX46"/>
          <cell r="BY46"/>
          <cell r="BZ46"/>
          <cell r="CN46"/>
          <cell r="CO46"/>
          <cell r="CP46"/>
          <cell r="CQ46"/>
          <cell r="CR46"/>
          <cell r="CS46"/>
          <cell r="CT46"/>
          <cell r="DH46"/>
          <cell r="DI46"/>
          <cell r="DJ46"/>
          <cell r="DK46"/>
          <cell r="DL46"/>
          <cell r="DM46"/>
          <cell r="DN46"/>
        </row>
        <row r="47">
          <cell r="L47">
            <v>16838</v>
          </cell>
          <cell r="M47">
            <v>16372</v>
          </cell>
          <cell r="N47">
            <v>16324</v>
          </cell>
          <cell r="O47">
            <v>11626</v>
          </cell>
          <cell r="P47"/>
          <cell r="Q47"/>
          <cell r="R47"/>
          <cell r="AF47">
            <v>16501</v>
          </cell>
          <cell r="AG47">
            <v>16059</v>
          </cell>
          <cell r="AH47">
            <v>16111</v>
          </cell>
          <cell r="AI47">
            <v>11409</v>
          </cell>
          <cell r="AJ47"/>
          <cell r="AK47"/>
          <cell r="AL47"/>
          <cell r="AZ47">
            <v>116</v>
          </cell>
          <cell r="BA47">
            <v>67</v>
          </cell>
          <cell r="BB47">
            <v>65</v>
          </cell>
          <cell r="BC47">
            <v>67</v>
          </cell>
          <cell r="BD47"/>
          <cell r="BE47"/>
          <cell r="BF47"/>
          <cell r="BT47">
            <v>146</v>
          </cell>
          <cell r="BU47">
            <v>165</v>
          </cell>
          <cell r="BV47">
            <v>68</v>
          </cell>
          <cell r="BW47">
            <v>70</v>
          </cell>
          <cell r="BX47"/>
          <cell r="BY47"/>
          <cell r="BZ47"/>
          <cell r="CN47">
            <v>75</v>
          </cell>
          <cell r="CO47">
            <v>81</v>
          </cell>
          <cell r="CP47">
            <v>80</v>
          </cell>
          <cell r="CQ47">
            <v>80</v>
          </cell>
          <cell r="CR47"/>
          <cell r="CS47"/>
          <cell r="CT47"/>
          <cell r="DH47"/>
          <cell r="DI47"/>
          <cell r="DJ47"/>
          <cell r="DK47"/>
          <cell r="DL47"/>
          <cell r="DM47"/>
          <cell r="DN47"/>
        </row>
        <row r="48">
          <cell r="L48"/>
          <cell r="M48"/>
          <cell r="N48"/>
          <cell r="O48"/>
          <cell r="P48"/>
          <cell r="Q48"/>
          <cell r="R48"/>
          <cell r="AF48"/>
          <cell r="AG48"/>
          <cell r="AH48"/>
          <cell r="AI48"/>
          <cell r="AJ48"/>
          <cell r="AK48"/>
          <cell r="AL48"/>
          <cell r="AZ48"/>
          <cell r="BA48"/>
          <cell r="BB48"/>
          <cell r="BC48"/>
          <cell r="BD48"/>
          <cell r="BE48"/>
          <cell r="BF48"/>
          <cell r="BT48"/>
          <cell r="BU48"/>
          <cell r="BV48"/>
          <cell r="BW48"/>
          <cell r="BX48"/>
          <cell r="BY48"/>
          <cell r="BZ48"/>
          <cell r="CN48"/>
          <cell r="CO48"/>
          <cell r="CP48"/>
          <cell r="CQ48"/>
          <cell r="CR48"/>
          <cell r="CS48"/>
          <cell r="CT48"/>
          <cell r="DH48"/>
          <cell r="DI48"/>
          <cell r="DJ48"/>
          <cell r="DK48"/>
          <cell r="DL48"/>
          <cell r="DM48"/>
          <cell r="DN48"/>
        </row>
        <row r="49">
          <cell r="L49">
            <v>5917</v>
          </cell>
          <cell r="M49">
            <v>8753</v>
          </cell>
          <cell r="N49">
            <v>7097</v>
          </cell>
          <cell r="O49">
            <v>330</v>
          </cell>
          <cell r="P49"/>
          <cell r="Q49"/>
          <cell r="R49"/>
          <cell r="AF49">
            <v>5870</v>
          </cell>
          <cell r="AG49">
            <v>8680</v>
          </cell>
          <cell r="AH49">
            <v>6989</v>
          </cell>
          <cell r="AI49">
            <v>330</v>
          </cell>
          <cell r="AJ49"/>
          <cell r="AK49"/>
          <cell r="AL49"/>
          <cell r="AZ49">
            <v>11</v>
          </cell>
          <cell r="BA49">
            <v>24</v>
          </cell>
          <cell r="BB49">
            <v>48</v>
          </cell>
          <cell r="BC49"/>
          <cell r="BD49"/>
          <cell r="BE49"/>
          <cell r="BF49"/>
          <cell r="BT49">
            <v>36</v>
          </cell>
          <cell r="BU49">
            <v>49</v>
          </cell>
          <cell r="BV49">
            <v>60</v>
          </cell>
          <cell r="BW49"/>
          <cell r="BX49"/>
          <cell r="BY49"/>
          <cell r="BZ49"/>
          <cell r="CN49"/>
          <cell r="CO49"/>
          <cell r="CP49"/>
          <cell r="CQ49"/>
          <cell r="CR49"/>
          <cell r="CS49"/>
          <cell r="CT49"/>
          <cell r="DH49"/>
          <cell r="DI49"/>
          <cell r="DJ49"/>
          <cell r="DK49"/>
          <cell r="DL49"/>
          <cell r="DM49"/>
          <cell r="DN49"/>
        </row>
        <row r="50">
          <cell r="L50"/>
          <cell r="M50"/>
          <cell r="N50"/>
          <cell r="O50">
            <v>3493</v>
          </cell>
          <cell r="P50"/>
          <cell r="Q50"/>
          <cell r="R50"/>
          <cell r="AF50"/>
          <cell r="AG50"/>
          <cell r="AH50"/>
          <cell r="AI50">
            <v>3493</v>
          </cell>
          <cell r="AJ50"/>
          <cell r="AK50"/>
          <cell r="AL50"/>
          <cell r="AZ50"/>
          <cell r="BA50"/>
          <cell r="BB50"/>
          <cell r="BC50"/>
          <cell r="BD50"/>
          <cell r="BE50"/>
          <cell r="BF50"/>
          <cell r="BT50"/>
          <cell r="BU50"/>
          <cell r="BV50"/>
          <cell r="BW50"/>
          <cell r="BX50"/>
          <cell r="BY50"/>
          <cell r="BZ50"/>
          <cell r="CN50"/>
          <cell r="CO50"/>
          <cell r="CP50"/>
          <cell r="CQ50"/>
          <cell r="CR50"/>
          <cell r="CS50"/>
          <cell r="CT50"/>
          <cell r="DH50"/>
          <cell r="DI50"/>
          <cell r="DJ50"/>
          <cell r="DK50"/>
          <cell r="DL50"/>
          <cell r="DM50"/>
          <cell r="DN50"/>
        </row>
        <row r="51">
          <cell r="L51"/>
          <cell r="M51"/>
          <cell r="N51"/>
          <cell r="O51"/>
          <cell r="P51"/>
          <cell r="Q51"/>
          <cell r="R51"/>
          <cell r="AF51"/>
          <cell r="AG51"/>
          <cell r="AH51"/>
          <cell r="AI51"/>
          <cell r="AJ51"/>
          <cell r="AK51"/>
          <cell r="AL51"/>
          <cell r="AZ51"/>
          <cell r="BA51"/>
          <cell r="BB51"/>
          <cell r="BC51"/>
          <cell r="BD51"/>
          <cell r="BE51"/>
          <cell r="BF51"/>
          <cell r="BT51"/>
          <cell r="BU51"/>
          <cell r="BV51"/>
          <cell r="BW51"/>
          <cell r="BX51"/>
          <cell r="BY51"/>
          <cell r="BZ51"/>
          <cell r="CN51"/>
          <cell r="CO51"/>
          <cell r="CP51"/>
          <cell r="CQ51"/>
          <cell r="CR51"/>
          <cell r="CS51"/>
          <cell r="CT51"/>
          <cell r="DH51"/>
          <cell r="DI51"/>
          <cell r="DJ51"/>
          <cell r="DK51"/>
          <cell r="DL51"/>
          <cell r="DM51"/>
          <cell r="DN51"/>
        </row>
        <row r="52">
          <cell r="L52"/>
          <cell r="M52"/>
          <cell r="N52"/>
          <cell r="O52"/>
          <cell r="P52"/>
          <cell r="Q52"/>
          <cell r="R52"/>
          <cell r="AF52"/>
          <cell r="AG52"/>
          <cell r="AH52"/>
          <cell r="AI52"/>
          <cell r="AJ52"/>
          <cell r="AK52"/>
          <cell r="AL52"/>
          <cell r="AZ52"/>
          <cell r="BA52"/>
          <cell r="BB52"/>
          <cell r="BC52"/>
          <cell r="BD52"/>
          <cell r="BE52"/>
          <cell r="BF52"/>
          <cell r="BT52"/>
          <cell r="BU52"/>
          <cell r="BV52"/>
          <cell r="BW52"/>
          <cell r="BX52"/>
          <cell r="BY52"/>
          <cell r="BZ52"/>
          <cell r="CN52"/>
          <cell r="CO52"/>
          <cell r="CP52"/>
          <cell r="CQ52"/>
          <cell r="CR52"/>
          <cell r="CS52"/>
          <cell r="CT52"/>
          <cell r="DH52"/>
          <cell r="DI52"/>
          <cell r="DJ52"/>
          <cell r="DK52"/>
          <cell r="DL52"/>
          <cell r="DM52"/>
          <cell r="DN52"/>
        </row>
        <row r="53">
          <cell r="L53"/>
          <cell r="M53"/>
          <cell r="N53"/>
          <cell r="O53"/>
          <cell r="P53"/>
          <cell r="Q53"/>
          <cell r="R53"/>
          <cell r="AF53"/>
          <cell r="AG53"/>
          <cell r="AH53"/>
          <cell r="AI53"/>
          <cell r="AJ53"/>
          <cell r="AK53"/>
          <cell r="AL53"/>
          <cell r="AZ53"/>
          <cell r="BA53"/>
          <cell r="BB53"/>
          <cell r="BC53"/>
          <cell r="BD53"/>
          <cell r="BE53"/>
          <cell r="BF53"/>
          <cell r="BT53"/>
          <cell r="BU53"/>
          <cell r="BV53"/>
          <cell r="BW53"/>
          <cell r="BX53"/>
          <cell r="BY53"/>
          <cell r="BZ53"/>
          <cell r="CN53"/>
          <cell r="CO53"/>
          <cell r="CP53"/>
          <cell r="CQ53"/>
          <cell r="CR53"/>
          <cell r="CS53"/>
          <cell r="CT53"/>
          <cell r="DH53"/>
          <cell r="DI53"/>
          <cell r="DJ53"/>
          <cell r="DK53"/>
          <cell r="DL53"/>
          <cell r="DM53"/>
          <cell r="DN53"/>
        </row>
        <row r="54">
          <cell r="L54"/>
          <cell r="M54"/>
          <cell r="N54"/>
          <cell r="O54"/>
          <cell r="P54"/>
          <cell r="Q54"/>
          <cell r="R54"/>
          <cell r="AF54"/>
          <cell r="AG54"/>
          <cell r="AH54"/>
          <cell r="AI54"/>
          <cell r="AJ54"/>
          <cell r="AK54"/>
          <cell r="AL54"/>
          <cell r="AZ54"/>
          <cell r="BA54"/>
          <cell r="BB54"/>
          <cell r="BC54"/>
          <cell r="BD54"/>
          <cell r="BE54"/>
          <cell r="BF54"/>
          <cell r="BT54"/>
          <cell r="BU54"/>
          <cell r="BV54"/>
          <cell r="BW54"/>
          <cell r="BX54"/>
          <cell r="BY54"/>
          <cell r="BZ54"/>
          <cell r="CN54"/>
          <cell r="CO54"/>
          <cell r="CP54"/>
          <cell r="CQ54"/>
          <cell r="CR54"/>
          <cell r="CS54"/>
          <cell r="CT54"/>
          <cell r="DH54"/>
          <cell r="DI54"/>
          <cell r="DJ54"/>
          <cell r="DK54"/>
          <cell r="DL54"/>
          <cell r="DM54"/>
          <cell r="DN54"/>
        </row>
        <row r="55">
          <cell r="L55"/>
          <cell r="M55"/>
          <cell r="N55"/>
          <cell r="O55"/>
          <cell r="P55"/>
          <cell r="Q55"/>
          <cell r="R55"/>
          <cell r="AF55"/>
          <cell r="AG55"/>
          <cell r="AH55"/>
          <cell r="AI55"/>
          <cell r="AJ55"/>
          <cell r="AK55"/>
          <cell r="AL55"/>
          <cell r="AZ55"/>
          <cell r="BA55"/>
          <cell r="BB55"/>
          <cell r="BC55"/>
          <cell r="BD55"/>
          <cell r="BE55"/>
          <cell r="BF55"/>
          <cell r="BT55"/>
          <cell r="BU55"/>
          <cell r="BV55"/>
          <cell r="BW55"/>
          <cell r="BX55"/>
          <cell r="BY55"/>
          <cell r="BZ55"/>
          <cell r="CN55"/>
          <cell r="CO55"/>
          <cell r="CP55"/>
          <cell r="CQ55"/>
          <cell r="CR55"/>
          <cell r="CS55"/>
          <cell r="CT55"/>
          <cell r="DH55"/>
          <cell r="DI55"/>
          <cell r="DJ55"/>
          <cell r="DK55"/>
          <cell r="DL55"/>
          <cell r="DM55"/>
          <cell r="DN55"/>
        </row>
        <row r="56">
          <cell r="L56">
            <v>0</v>
          </cell>
          <cell r="M56">
            <v>0</v>
          </cell>
          <cell r="N56">
            <v>0</v>
          </cell>
          <cell r="AF56"/>
          <cell r="AG56"/>
          <cell r="AH56"/>
          <cell r="AI56"/>
          <cell r="AJ56"/>
          <cell r="AK56"/>
          <cell r="AL56"/>
          <cell r="AZ56"/>
          <cell r="BA56"/>
          <cell r="BB56"/>
          <cell r="BC56"/>
          <cell r="BD56"/>
          <cell r="BE56"/>
          <cell r="BF56"/>
          <cell r="BT56"/>
          <cell r="BU56"/>
          <cell r="BV56"/>
          <cell r="BW56"/>
          <cell r="BX56"/>
          <cell r="BY56"/>
          <cell r="BZ56"/>
          <cell r="CN56"/>
          <cell r="CO56"/>
          <cell r="CP56"/>
          <cell r="CQ56"/>
          <cell r="CR56"/>
          <cell r="CS56"/>
          <cell r="CT56"/>
          <cell r="DH56"/>
          <cell r="DI56"/>
          <cell r="DJ56"/>
          <cell r="DK56"/>
          <cell r="DL56"/>
          <cell r="DM56"/>
          <cell r="DN56"/>
        </row>
        <row r="57">
          <cell r="AF57"/>
          <cell r="AG57"/>
          <cell r="AH57"/>
          <cell r="AI57"/>
          <cell r="AJ57"/>
          <cell r="AK57"/>
          <cell r="AL57"/>
          <cell r="AZ57"/>
          <cell r="BA57"/>
          <cell r="BB57"/>
          <cell r="BC57"/>
          <cell r="BD57"/>
          <cell r="BE57"/>
          <cell r="BF57"/>
          <cell r="BT57"/>
          <cell r="BU57"/>
          <cell r="BV57"/>
          <cell r="BW57"/>
          <cell r="BX57"/>
          <cell r="BY57"/>
          <cell r="BZ57"/>
          <cell r="CN57"/>
          <cell r="CO57"/>
          <cell r="CP57"/>
          <cell r="CQ57"/>
          <cell r="CR57"/>
          <cell r="CS57"/>
          <cell r="CT57"/>
          <cell r="DH57"/>
          <cell r="DI57"/>
          <cell r="DJ57"/>
          <cell r="DK57"/>
          <cell r="DL57"/>
          <cell r="DM57"/>
          <cell r="DN57"/>
        </row>
        <row r="58">
          <cell r="AF58"/>
          <cell r="AG58"/>
          <cell r="AH58"/>
          <cell r="AI58"/>
          <cell r="AJ58"/>
          <cell r="AK58"/>
          <cell r="AL58"/>
          <cell r="AZ58"/>
          <cell r="BA58"/>
          <cell r="BB58"/>
          <cell r="BC58"/>
          <cell r="BD58"/>
          <cell r="BE58"/>
          <cell r="BF58"/>
          <cell r="BT58"/>
          <cell r="BU58"/>
          <cell r="BV58"/>
          <cell r="BW58"/>
          <cell r="BX58"/>
          <cell r="BY58"/>
          <cell r="BZ58"/>
          <cell r="CN58"/>
          <cell r="CO58"/>
          <cell r="CP58"/>
          <cell r="CQ58"/>
          <cell r="CR58"/>
          <cell r="CS58"/>
          <cell r="CT58"/>
          <cell r="DH58"/>
          <cell r="DI58"/>
          <cell r="DJ58"/>
          <cell r="DK58"/>
          <cell r="DL58"/>
          <cell r="DM58"/>
          <cell r="DN58"/>
        </row>
        <row r="59">
          <cell r="AF59"/>
          <cell r="AG59"/>
          <cell r="AH59"/>
          <cell r="AI59"/>
          <cell r="AJ59"/>
          <cell r="AK59"/>
          <cell r="AL59"/>
          <cell r="AZ59"/>
          <cell r="BA59"/>
          <cell r="BB59"/>
          <cell r="BC59"/>
          <cell r="BD59"/>
          <cell r="BE59"/>
          <cell r="BF59"/>
          <cell r="BT59"/>
          <cell r="BU59"/>
          <cell r="BV59"/>
          <cell r="BW59"/>
          <cell r="BX59"/>
          <cell r="BY59"/>
          <cell r="BZ59"/>
          <cell r="CN59"/>
          <cell r="CO59"/>
          <cell r="CP59"/>
          <cell r="CQ59"/>
          <cell r="CR59"/>
          <cell r="CS59"/>
          <cell r="CT59"/>
          <cell r="DH59"/>
          <cell r="DI59"/>
          <cell r="DJ59"/>
          <cell r="DK59"/>
          <cell r="DL59"/>
          <cell r="DM59"/>
          <cell r="DN59"/>
        </row>
        <row r="60">
          <cell r="AF60"/>
          <cell r="AG60"/>
          <cell r="AH60"/>
          <cell r="AI60"/>
          <cell r="AJ60"/>
          <cell r="AK60"/>
          <cell r="AL60"/>
          <cell r="AZ60"/>
          <cell r="BA60"/>
          <cell r="BB60"/>
          <cell r="BC60"/>
          <cell r="BD60"/>
          <cell r="BE60"/>
          <cell r="BF60"/>
          <cell r="BT60"/>
          <cell r="BU60"/>
          <cell r="BV60"/>
          <cell r="BW60"/>
          <cell r="BX60"/>
          <cell r="BY60"/>
          <cell r="BZ60"/>
          <cell r="CN60"/>
          <cell r="CO60"/>
          <cell r="CP60"/>
          <cell r="CQ60"/>
          <cell r="CR60"/>
          <cell r="CS60"/>
          <cell r="CT60"/>
          <cell r="DH60"/>
          <cell r="DI60"/>
          <cell r="DJ60"/>
          <cell r="DK60"/>
          <cell r="DL60"/>
          <cell r="DM60"/>
          <cell r="DN60"/>
        </row>
        <row r="61">
          <cell r="AF61"/>
          <cell r="AG61"/>
          <cell r="AH61"/>
          <cell r="AI61"/>
          <cell r="AJ61"/>
          <cell r="AK61"/>
          <cell r="AL61"/>
          <cell r="AZ61"/>
          <cell r="BA61"/>
          <cell r="BB61"/>
          <cell r="BC61"/>
          <cell r="BD61"/>
          <cell r="BE61"/>
          <cell r="BF61"/>
          <cell r="BT61"/>
          <cell r="BU61"/>
          <cell r="BV61"/>
          <cell r="BW61"/>
          <cell r="BX61"/>
          <cell r="BY61"/>
          <cell r="BZ61"/>
          <cell r="CN61"/>
          <cell r="CO61"/>
          <cell r="CP61"/>
          <cell r="CQ61"/>
          <cell r="CR61"/>
          <cell r="CS61"/>
          <cell r="CT61"/>
          <cell r="DH61"/>
          <cell r="DI61"/>
          <cell r="DJ61"/>
          <cell r="DK61"/>
          <cell r="DL61"/>
          <cell r="DM61"/>
          <cell r="DN61"/>
        </row>
        <row r="66">
          <cell r="L66">
            <v>1132</v>
          </cell>
          <cell r="M66">
            <v>603</v>
          </cell>
          <cell r="N66">
            <v>185</v>
          </cell>
          <cell r="O66">
            <v>230</v>
          </cell>
          <cell r="P66"/>
          <cell r="Q66"/>
          <cell r="R66"/>
          <cell r="AF66">
            <v>631</v>
          </cell>
          <cell r="AG66">
            <v>316</v>
          </cell>
          <cell r="AH66">
            <v>84</v>
          </cell>
          <cell r="AI66">
            <v>30</v>
          </cell>
          <cell r="AJ66"/>
          <cell r="AK66"/>
          <cell r="AL66"/>
          <cell r="AZ66">
            <v>284</v>
          </cell>
          <cell r="BA66">
            <v>158</v>
          </cell>
          <cell r="BB66">
            <v>52</v>
          </cell>
          <cell r="BC66">
            <v>101</v>
          </cell>
          <cell r="BD66"/>
          <cell r="BE66"/>
          <cell r="BF66"/>
          <cell r="BT66">
            <v>204</v>
          </cell>
          <cell r="BU66">
            <v>121</v>
          </cell>
          <cell r="BV66">
            <v>44</v>
          </cell>
          <cell r="BW66">
            <v>86</v>
          </cell>
          <cell r="BX66"/>
          <cell r="BY66"/>
          <cell r="BZ66"/>
          <cell r="CN66">
            <v>13</v>
          </cell>
          <cell r="CO66">
            <v>8</v>
          </cell>
          <cell r="CP66">
            <v>5</v>
          </cell>
          <cell r="CQ66">
            <v>13</v>
          </cell>
          <cell r="CR66"/>
          <cell r="CS66"/>
          <cell r="CT66"/>
          <cell r="DH66"/>
          <cell r="DI66"/>
          <cell r="DJ66"/>
          <cell r="DK66"/>
          <cell r="DL66"/>
          <cell r="DM66"/>
          <cell r="DN66"/>
        </row>
        <row r="67">
          <cell r="L67">
            <v>779</v>
          </cell>
          <cell r="M67">
            <v>518</v>
          </cell>
          <cell r="N67">
            <v>497</v>
          </cell>
          <cell r="O67">
            <v>442</v>
          </cell>
          <cell r="P67"/>
          <cell r="Q67"/>
          <cell r="R67"/>
          <cell r="AF67">
            <v>462</v>
          </cell>
          <cell r="AG67">
            <v>413</v>
          </cell>
          <cell r="AH67">
            <v>407</v>
          </cell>
          <cell r="AI67">
            <v>344</v>
          </cell>
          <cell r="AJ67"/>
          <cell r="AK67"/>
          <cell r="AL67"/>
          <cell r="AZ67">
            <v>284</v>
          </cell>
          <cell r="BA67">
            <v>76</v>
          </cell>
          <cell r="BB67">
            <v>55</v>
          </cell>
          <cell r="BC67">
            <v>54</v>
          </cell>
          <cell r="BD67"/>
          <cell r="BE67"/>
          <cell r="BF67"/>
          <cell r="BT67">
            <v>33</v>
          </cell>
          <cell r="BU67">
            <v>28</v>
          </cell>
          <cell r="BV67">
            <v>35</v>
          </cell>
          <cell r="BW67">
            <v>44</v>
          </cell>
          <cell r="BX67"/>
          <cell r="BY67"/>
          <cell r="BZ67"/>
          <cell r="CN67"/>
          <cell r="CO67">
            <v>1</v>
          </cell>
          <cell r="CP67"/>
          <cell r="CQ67"/>
          <cell r="CR67"/>
          <cell r="CS67"/>
          <cell r="CT67"/>
          <cell r="DH67"/>
          <cell r="DI67"/>
          <cell r="DJ67"/>
          <cell r="DK67"/>
          <cell r="DL67"/>
          <cell r="DM67"/>
          <cell r="DN67"/>
        </row>
        <row r="74">
          <cell r="L74">
            <v>-13029</v>
          </cell>
          <cell r="M74">
            <v>-14287</v>
          </cell>
          <cell r="N74">
            <v>-14151</v>
          </cell>
          <cell r="O74">
            <v>-15871</v>
          </cell>
          <cell r="P74"/>
          <cell r="Q74"/>
          <cell r="R74"/>
          <cell r="AF74">
            <v>-8933</v>
          </cell>
          <cell r="AG74">
            <v>-9587</v>
          </cell>
          <cell r="AH74">
            <v>-9679</v>
          </cell>
          <cell r="AI74">
            <v>-10622</v>
          </cell>
          <cell r="AJ74"/>
          <cell r="AK74"/>
          <cell r="AL74"/>
          <cell r="AZ74">
            <v>-2039</v>
          </cell>
          <cell r="BA74">
            <v>-2342</v>
          </cell>
          <cell r="BB74">
            <v>-2245</v>
          </cell>
          <cell r="BC74">
            <v>-2675</v>
          </cell>
          <cell r="BD74"/>
          <cell r="BE74"/>
          <cell r="BF74"/>
          <cell r="BT74">
            <v>-1829</v>
          </cell>
          <cell r="BU74">
            <v>-2141</v>
          </cell>
          <cell r="BV74">
            <v>-2014</v>
          </cell>
          <cell r="BW74">
            <v>-2408</v>
          </cell>
          <cell r="BX74"/>
          <cell r="BY74"/>
          <cell r="BZ74"/>
          <cell r="CN74">
            <v>-228</v>
          </cell>
          <cell r="CO74">
            <v>-217</v>
          </cell>
          <cell r="CP74">
            <v>-213</v>
          </cell>
          <cell r="CQ74">
            <v>-166</v>
          </cell>
          <cell r="CR74"/>
          <cell r="CS74"/>
          <cell r="CT74"/>
          <cell r="DH74"/>
          <cell r="DI74"/>
          <cell r="DJ74"/>
          <cell r="DK74"/>
          <cell r="DL74"/>
          <cell r="DM74"/>
          <cell r="DN74"/>
        </row>
        <row r="75">
          <cell r="L75"/>
          <cell r="M75"/>
          <cell r="N75"/>
          <cell r="O75"/>
          <cell r="P75"/>
          <cell r="Q75"/>
          <cell r="R75"/>
          <cell r="AF75"/>
          <cell r="AG75"/>
          <cell r="AH75"/>
          <cell r="AI75"/>
          <cell r="AJ75"/>
          <cell r="AK75"/>
          <cell r="AL75"/>
          <cell r="AZ75"/>
          <cell r="BA75"/>
          <cell r="BB75"/>
          <cell r="BC75"/>
          <cell r="BD75"/>
          <cell r="BE75"/>
          <cell r="BF75"/>
          <cell r="BT75"/>
          <cell r="BU75"/>
          <cell r="BV75"/>
          <cell r="BW75"/>
          <cell r="BX75"/>
          <cell r="BY75"/>
          <cell r="BZ75"/>
          <cell r="CN75"/>
          <cell r="CO75"/>
          <cell r="CP75"/>
          <cell r="CQ75"/>
          <cell r="CR75"/>
          <cell r="CS75"/>
          <cell r="CT75"/>
          <cell r="DH75"/>
          <cell r="DI75"/>
          <cell r="DJ75"/>
          <cell r="DK75"/>
          <cell r="DL75"/>
          <cell r="DM75"/>
          <cell r="DN75"/>
        </row>
        <row r="76">
          <cell r="L76">
            <v>-13982</v>
          </cell>
          <cell r="M76">
            <v>-18582</v>
          </cell>
          <cell r="N76">
            <v>-14912</v>
          </cell>
          <cell r="O76">
            <v>-14589</v>
          </cell>
          <cell r="P76"/>
          <cell r="Q76"/>
          <cell r="R76"/>
          <cell r="AF76">
            <v>-10279</v>
          </cell>
          <cell r="AG76">
            <v>-14505</v>
          </cell>
          <cell r="AH76">
            <v>-11375</v>
          </cell>
          <cell r="AI76">
            <v>-7890</v>
          </cell>
          <cell r="AJ76"/>
          <cell r="AK76"/>
          <cell r="AL76"/>
          <cell r="AZ76">
            <v>-964</v>
          </cell>
          <cell r="BA76">
            <v>-1198</v>
          </cell>
          <cell r="BB76">
            <v>-905</v>
          </cell>
          <cell r="BC76">
            <v>-2226</v>
          </cell>
          <cell r="BD76"/>
          <cell r="BE76"/>
          <cell r="BF76"/>
          <cell r="BT76">
            <v>-1105</v>
          </cell>
          <cell r="BU76">
            <v>-1156</v>
          </cell>
          <cell r="BV76">
            <v>-879</v>
          </cell>
          <cell r="BW76">
            <v>-2523</v>
          </cell>
          <cell r="BX76"/>
          <cell r="BY76"/>
          <cell r="BZ76"/>
          <cell r="CN76">
            <v>-1634</v>
          </cell>
          <cell r="CO76">
            <v>-1723</v>
          </cell>
          <cell r="CP76">
            <v>-1753</v>
          </cell>
          <cell r="CQ76">
            <v>-1950</v>
          </cell>
          <cell r="CR76"/>
          <cell r="CS76"/>
          <cell r="CT76"/>
          <cell r="DH76"/>
          <cell r="DI76"/>
          <cell r="DJ76"/>
          <cell r="DK76"/>
          <cell r="DL76"/>
          <cell r="DM76"/>
          <cell r="DN76"/>
        </row>
        <row r="77">
          <cell r="L77"/>
          <cell r="M77"/>
          <cell r="N77"/>
          <cell r="O77"/>
          <cell r="P77"/>
          <cell r="Q77"/>
          <cell r="R77"/>
          <cell r="AF77"/>
          <cell r="AG77"/>
          <cell r="AH77"/>
          <cell r="AI77"/>
          <cell r="AJ77"/>
          <cell r="AK77"/>
          <cell r="AL77"/>
          <cell r="AZ77"/>
          <cell r="BA77"/>
          <cell r="BB77"/>
          <cell r="BC77"/>
          <cell r="BD77"/>
          <cell r="BE77"/>
          <cell r="BF77"/>
          <cell r="BT77"/>
          <cell r="BU77"/>
          <cell r="BV77"/>
          <cell r="BW77"/>
          <cell r="BX77"/>
          <cell r="BY77"/>
          <cell r="BZ77"/>
          <cell r="CN77"/>
          <cell r="CO77"/>
          <cell r="CP77"/>
          <cell r="CQ77"/>
          <cell r="CR77"/>
          <cell r="CS77"/>
          <cell r="CT77"/>
          <cell r="DH77"/>
          <cell r="DI77"/>
          <cell r="DJ77"/>
          <cell r="DK77"/>
          <cell r="DL77"/>
          <cell r="DM77"/>
          <cell r="DN77"/>
        </row>
        <row r="78">
          <cell r="L78"/>
          <cell r="M78"/>
          <cell r="N78"/>
          <cell r="O78"/>
          <cell r="P78"/>
          <cell r="Q78"/>
          <cell r="R78"/>
          <cell r="AF78"/>
          <cell r="AG78"/>
          <cell r="AH78"/>
          <cell r="AI78"/>
          <cell r="AJ78"/>
          <cell r="AK78"/>
          <cell r="AL78"/>
          <cell r="AZ78"/>
          <cell r="BA78"/>
          <cell r="BB78"/>
          <cell r="BC78"/>
          <cell r="BD78"/>
          <cell r="BE78"/>
          <cell r="BF78"/>
          <cell r="BT78"/>
          <cell r="BU78"/>
          <cell r="BV78"/>
          <cell r="BW78"/>
          <cell r="BX78"/>
          <cell r="BY78"/>
          <cell r="BZ78"/>
          <cell r="CN78"/>
          <cell r="CO78"/>
          <cell r="CP78"/>
          <cell r="CQ78"/>
          <cell r="CR78"/>
          <cell r="CS78"/>
          <cell r="CT78"/>
          <cell r="DH78"/>
          <cell r="DI78"/>
          <cell r="DJ78"/>
          <cell r="DK78"/>
          <cell r="DL78"/>
          <cell r="DM78"/>
          <cell r="DN78"/>
        </row>
        <row r="79">
          <cell r="L79">
            <v>-10354</v>
          </cell>
          <cell r="M79">
            <v>-11067</v>
          </cell>
          <cell r="N79">
            <v>-13413</v>
          </cell>
          <cell r="O79">
            <v>-13690</v>
          </cell>
          <cell r="P79"/>
          <cell r="Q79"/>
          <cell r="R79"/>
          <cell r="AF79">
            <v>-7158</v>
          </cell>
          <cell r="AG79">
            <v>-8854</v>
          </cell>
          <cell r="AH79">
            <v>-11150</v>
          </cell>
          <cell r="AI79">
            <v>-11398</v>
          </cell>
          <cell r="AJ79"/>
          <cell r="AK79"/>
          <cell r="AL79"/>
          <cell r="AZ79">
            <v>-2103</v>
          </cell>
          <cell r="BA79">
            <v>-1082</v>
          </cell>
          <cell r="BB79">
            <v>-1112</v>
          </cell>
          <cell r="BC79">
            <v>-1101</v>
          </cell>
          <cell r="BD79"/>
          <cell r="BE79"/>
          <cell r="BF79"/>
          <cell r="BT79">
            <v>-1093</v>
          </cell>
          <cell r="BU79">
            <v>-1131</v>
          </cell>
          <cell r="BV79">
            <v>-1151</v>
          </cell>
          <cell r="BW79">
            <v>-1191</v>
          </cell>
          <cell r="BX79"/>
          <cell r="BY79"/>
          <cell r="BZ79"/>
          <cell r="CN79"/>
          <cell r="CO79"/>
          <cell r="CP79"/>
          <cell r="CQ79"/>
          <cell r="CR79"/>
          <cell r="CS79"/>
          <cell r="CT79"/>
          <cell r="DH79"/>
          <cell r="DI79"/>
          <cell r="DJ79"/>
          <cell r="DK79"/>
          <cell r="DL79"/>
          <cell r="DM79"/>
          <cell r="DN79"/>
        </row>
        <row r="80">
          <cell r="L80"/>
          <cell r="M80"/>
          <cell r="N80"/>
          <cell r="O80"/>
          <cell r="P80"/>
          <cell r="Q80"/>
          <cell r="R80"/>
          <cell r="AF80"/>
          <cell r="AG80"/>
          <cell r="AH80"/>
          <cell r="AI80"/>
          <cell r="AJ80"/>
          <cell r="AK80"/>
          <cell r="AL80"/>
          <cell r="AZ80"/>
          <cell r="BA80"/>
          <cell r="BB80"/>
          <cell r="BC80"/>
          <cell r="BD80"/>
          <cell r="BE80"/>
          <cell r="BF80"/>
          <cell r="BT80"/>
          <cell r="BU80"/>
          <cell r="BV80"/>
          <cell r="BW80"/>
          <cell r="BX80"/>
          <cell r="BY80"/>
          <cell r="BZ80"/>
          <cell r="CN80"/>
          <cell r="CO80"/>
          <cell r="CP80"/>
          <cell r="CQ80"/>
          <cell r="CR80"/>
          <cell r="CS80"/>
          <cell r="CT80"/>
          <cell r="DH80"/>
          <cell r="DI80"/>
          <cell r="DJ80"/>
          <cell r="DK80"/>
          <cell r="DL80"/>
          <cell r="DM80"/>
          <cell r="DN80"/>
        </row>
        <row r="81">
          <cell r="L81"/>
          <cell r="M81"/>
          <cell r="N81"/>
          <cell r="O81"/>
          <cell r="P81"/>
          <cell r="Q81"/>
          <cell r="R81"/>
          <cell r="AF81"/>
          <cell r="AG81"/>
          <cell r="AH81"/>
          <cell r="AI81"/>
          <cell r="AJ81"/>
          <cell r="AK81"/>
          <cell r="AL81"/>
          <cell r="AZ81"/>
          <cell r="BA81"/>
          <cell r="BB81"/>
          <cell r="BC81"/>
          <cell r="BD81"/>
          <cell r="BE81"/>
          <cell r="BF81"/>
          <cell r="BT81"/>
          <cell r="BU81"/>
          <cell r="BV81"/>
          <cell r="BW81"/>
          <cell r="BX81"/>
          <cell r="BY81"/>
          <cell r="BZ81"/>
          <cell r="CN81"/>
          <cell r="CO81"/>
          <cell r="CP81"/>
          <cell r="CQ81"/>
          <cell r="CR81"/>
          <cell r="CS81"/>
          <cell r="CT81"/>
          <cell r="DH81"/>
          <cell r="DI81"/>
          <cell r="DJ81"/>
          <cell r="DK81"/>
          <cell r="DL81"/>
          <cell r="DM81"/>
          <cell r="DN81"/>
        </row>
        <row r="82">
          <cell r="L82"/>
          <cell r="M82"/>
          <cell r="N82"/>
          <cell r="O82"/>
          <cell r="P82"/>
          <cell r="Q82"/>
          <cell r="R82"/>
          <cell r="AF82"/>
          <cell r="AG82"/>
          <cell r="AH82"/>
          <cell r="AI82"/>
          <cell r="AJ82"/>
          <cell r="AK82"/>
          <cell r="AL82"/>
          <cell r="AZ82">
            <v>-263</v>
          </cell>
          <cell r="BA82">
            <v>-242</v>
          </cell>
          <cell r="BB82">
            <v>-345</v>
          </cell>
          <cell r="BC82"/>
          <cell r="BD82"/>
          <cell r="BE82"/>
          <cell r="BF82"/>
          <cell r="BT82">
            <v>-129</v>
          </cell>
          <cell r="BU82">
            <v>-118</v>
          </cell>
          <cell r="BV82">
            <v>-169</v>
          </cell>
          <cell r="BW82"/>
          <cell r="BX82"/>
          <cell r="BY82"/>
          <cell r="BZ82"/>
          <cell r="CN82"/>
          <cell r="CO82"/>
          <cell r="CP82"/>
          <cell r="CQ82"/>
          <cell r="CR82"/>
          <cell r="CS82"/>
          <cell r="CT82"/>
          <cell r="DH82"/>
          <cell r="DI82"/>
          <cell r="DJ82"/>
          <cell r="DK82"/>
          <cell r="DL82"/>
          <cell r="DM82"/>
          <cell r="DN82"/>
        </row>
        <row r="83">
          <cell r="L83">
            <v>-481</v>
          </cell>
          <cell r="M83">
            <v>-441</v>
          </cell>
          <cell r="N83">
            <v>-630</v>
          </cell>
          <cell r="O83">
            <v>-487</v>
          </cell>
          <cell r="P83"/>
          <cell r="Q83"/>
          <cell r="R83"/>
          <cell r="AF83">
            <v>-89</v>
          </cell>
          <cell r="AG83">
            <v>-81</v>
          </cell>
          <cell r="AH83">
            <v>-116</v>
          </cell>
          <cell r="AI83">
            <v>-487</v>
          </cell>
          <cell r="AJ83"/>
          <cell r="AK83"/>
          <cell r="AL83"/>
          <cell r="AZ83"/>
          <cell r="BA83"/>
          <cell r="BB83"/>
          <cell r="BC83"/>
          <cell r="BD83"/>
          <cell r="BE83"/>
          <cell r="BF83"/>
          <cell r="BT83"/>
          <cell r="BU83"/>
          <cell r="BV83"/>
          <cell r="BW83"/>
          <cell r="BX83"/>
          <cell r="BY83"/>
          <cell r="BZ83"/>
          <cell r="CN83"/>
          <cell r="CO83"/>
          <cell r="CP83"/>
          <cell r="CQ83">
            <v>0</v>
          </cell>
          <cell r="CR83"/>
          <cell r="CS83"/>
          <cell r="CT83"/>
          <cell r="DH83"/>
          <cell r="DI83"/>
          <cell r="DJ83"/>
          <cell r="DK83"/>
          <cell r="DL83"/>
          <cell r="DM83"/>
          <cell r="DN83"/>
        </row>
        <row r="84">
          <cell r="L84"/>
          <cell r="M84"/>
          <cell r="N84"/>
          <cell r="O84"/>
          <cell r="P84"/>
          <cell r="Q84"/>
          <cell r="R84"/>
          <cell r="AF84"/>
          <cell r="AG84"/>
          <cell r="AH84"/>
          <cell r="AI84"/>
          <cell r="AJ84"/>
          <cell r="AK84"/>
          <cell r="AL84"/>
          <cell r="AZ84"/>
          <cell r="BA84"/>
          <cell r="BB84"/>
          <cell r="BC84"/>
          <cell r="BD84"/>
          <cell r="BE84"/>
          <cell r="BF84"/>
          <cell r="BT84"/>
          <cell r="BU84"/>
          <cell r="BV84"/>
          <cell r="BW84"/>
          <cell r="BX84"/>
          <cell r="BY84"/>
          <cell r="BZ84"/>
          <cell r="CN84"/>
          <cell r="CO84"/>
          <cell r="CP84"/>
          <cell r="CQ84"/>
          <cell r="CR84"/>
          <cell r="CS84"/>
          <cell r="CT84"/>
          <cell r="DH84"/>
          <cell r="DI84"/>
          <cell r="DJ84"/>
          <cell r="DK84"/>
          <cell r="DL84"/>
          <cell r="DM84"/>
          <cell r="DN84"/>
        </row>
        <row r="85">
          <cell r="L85"/>
          <cell r="M85"/>
          <cell r="N85"/>
          <cell r="O85"/>
          <cell r="P85"/>
          <cell r="Q85"/>
          <cell r="R85"/>
          <cell r="AF85"/>
          <cell r="AG85"/>
          <cell r="AH85"/>
          <cell r="AI85"/>
          <cell r="AJ85"/>
          <cell r="AK85"/>
          <cell r="AL85"/>
          <cell r="AZ85"/>
          <cell r="BA85"/>
          <cell r="BB85"/>
          <cell r="BC85"/>
          <cell r="BD85"/>
          <cell r="BE85"/>
          <cell r="BF85"/>
          <cell r="BT85"/>
          <cell r="BU85"/>
          <cell r="BV85"/>
          <cell r="BW85"/>
          <cell r="BX85"/>
          <cell r="BY85"/>
          <cell r="BZ85"/>
          <cell r="CN85"/>
          <cell r="CO85"/>
          <cell r="CP85"/>
          <cell r="CQ85"/>
          <cell r="CR85"/>
          <cell r="CS85"/>
          <cell r="CT85"/>
          <cell r="DH85"/>
          <cell r="DI85"/>
          <cell r="DJ85"/>
          <cell r="DK85"/>
          <cell r="DL85"/>
          <cell r="DM85"/>
          <cell r="DN85"/>
        </row>
        <row r="86">
          <cell r="L86"/>
          <cell r="M86"/>
          <cell r="N86"/>
          <cell r="O86"/>
          <cell r="P86"/>
          <cell r="Q86"/>
          <cell r="R86"/>
          <cell r="AF86"/>
          <cell r="AG86"/>
          <cell r="AH86"/>
          <cell r="AI86"/>
          <cell r="AJ86"/>
          <cell r="AK86"/>
          <cell r="AL86"/>
          <cell r="AZ86"/>
          <cell r="BA86"/>
          <cell r="BB86"/>
          <cell r="BC86"/>
          <cell r="BD86"/>
          <cell r="BE86"/>
          <cell r="BF86"/>
          <cell r="BT86">
            <v>-188</v>
          </cell>
          <cell r="BU86">
            <v>-184</v>
          </cell>
          <cell r="BV86">
            <v>-184</v>
          </cell>
          <cell r="BW86">
            <v>-158</v>
          </cell>
          <cell r="BX86"/>
          <cell r="BY86"/>
          <cell r="BZ86"/>
          <cell r="CN86"/>
          <cell r="CO86"/>
          <cell r="CP86"/>
          <cell r="CQ86"/>
          <cell r="CR86"/>
          <cell r="CS86"/>
          <cell r="CT86"/>
          <cell r="DH86"/>
          <cell r="DI86"/>
          <cell r="DJ86"/>
          <cell r="DK86"/>
          <cell r="DL86"/>
          <cell r="DM86"/>
          <cell r="DN86"/>
        </row>
        <row r="87">
          <cell r="L87">
            <v>-277</v>
          </cell>
          <cell r="M87">
            <v>-271</v>
          </cell>
          <cell r="N87">
            <v>-367</v>
          </cell>
          <cell r="O87">
            <v>-339</v>
          </cell>
          <cell r="P87"/>
          <cell r="Q87"/>
          <cell r="R87"/>
          <cell r="AF87">
            <v>-89</v>
          </cell>
          <cell r="AG87">
            <v>-87</v>
          </cell>
          <cell r="AH87">
            <v>-183</v>
          </cell>
          <cell r="AI87">
            <v>-181</v>
          </cell>
          <cell r="AJ87"/>
          <cell r="AK87"/>
          <cell r="AL87"/>
          <cell r="AZ87"/>
          <cell r="BA87"/>
          <cell r="BB87"/>
          <cell r="BC87"/>
          <cell r="BD87"/>
          <cell r="BE87"/>
          <cell r="BF87"/>
          <cell r="BT87"/>
          <cell r="BU87"/>
          <cell r="BV87"/>
          <cell r="BW87"/>
          <cell r="BX87"/>
          <cell r="BY87"/>
          <cell r="BZ87"/>
          <cell r="CN87"/>
          <cell r="CO87"/>
          <cell r="CP87"/>
          <cell r="CQ87"/>
          <cell r="CR87"/>
          <cell r="CS87"/>
          <cell r="CT87"/>
          <cell r="DH87"/>
          <cell r="DI87"/>
          <cell r="DJ87"/>
          <cell r="DK87"/>
          <cell r="DL87"/>
          <cell r="DM87"/>
          <cell r="DN87"/>
        </row>
        <row r="88">
          <cell r="L88"/>
          <cell r="M88"/>
          <cell r="N88"/>
          <cell r="O88"/>
          <cell r="P88"/>
          <cell r="Q88"/>
          <cell r="R88"/>
          <cell r="AF88"/>
          <cell r="AG88"/>
          <cell r="AH88"/>
          <cell r="AI88"/>
          <cell r="AJ88"/>
          <cell r="AK88"/>
          <cell r="AL88"/>
          <cell r="AZ88"/>
          <cell r="BA88"/>
          <cell r="BB88"/>
          <cell r="BC88"/>
          <cell r="BD88"/>
          <cell r="BE88"/>
          <cell r="BF88"/>
          <cell r="BT88"/>
          <cell r="BU88"/>
          <cell r="BV88"/>
          <cell r="BW88"/>
          <cell r="BX88"/>
          <cell r="BY88"/>
          <cell r="BZ88"/>
          <cell r="CN88"/>
          <cell r="CO88"/>
          <cell r="CP88"/>
          <cell r="CQ88"/>
          <cell r="CR88"/>
          <cell r="CS88"/>
          <cell r="CT88"/>
          <cell r="DH88"/>
          <cell r="DI88"/>
          <cell r="DJ88"/>
          <cell r="DK88"/>
          <cell r="DL88"/>
          <cell r="DM88"/>
          <cell r="DN88"/>
        </row>
        <row r="89">
          <cell r="L89"/>
          <cell r="M89"/>
          <cell r="N89"/>
          <cell r="O89"/>
          <cell r="P89"/>
          <cell r="Q89"/>
          <cell r="R89"/>
          <cell r="AF89"/>
          <cell r="AG89"/>
          <cell r="AH89"/>
          <cell r="AI89"/>
          <cell r="AJ89"/>
          <cell r="AK89"/>
          <cell r="AL89"/>
          <cell r="AZ89"/>
          <cell r="BA89"/>
          <cell r="BB89"/>
          <cell r="BC89"/>
          <cell r="BD89"/>
          <cell r="BE89"/>
          <cell r="BF89"/>
          <cell r="BT89"/>
          <cell r="BU89"/>
          <cell r="BV89"/>
          <cell r="BW89"/>
          <cell r="BX89"/>
          <cell r="BY89"/>
          <cell r="BZ89"/>
          <cell r="CN89"/>
          <cell r="CO89"/>
          <cell r="CP89"/>
          <cell r="CQ89"/>
          <cell r="CR89"/>
          <cell r="CS89"/>
          <cell r="CT89"/>
          <cell r="DH89"/>
          <cell r="DI89"/>
          <cell r="DJ89"/>
          <cell r="DK89"/>
          <cell r="DL89"/>
          <cell r="DM89"/>
          <cell r="DN89"/>
        </row>
        <row r="90">
          <cell r="L90"/>
          <cell r="M90"/>
          <cell r="N90"/>
          <cell r="O90"/>
          <cell r="P90"/>
          <cell r="Q90"/>
          <cell r="R90"/>
          <cell r="AF90"/>
          <cell r="AG90"/>
          <cell r="AH90"/>
          <cell r="AI90"/>
          <cell r="AJ90"/>
          <cell r="AK90"/>
          <cell r="AL90"/>
          <cell r="AZ90"/>
          <cell r="BA90"/>
          <cell r="BB90"/>
          <cell r="BC90"/>
          <cell r="BD90"/>
          <cell r="BE90"/>
          <cell r="BF90"/>
          <cell r="BT90"/>
          <cell r="BU90"/>
          <cell r="BV90"/>
          <cell r="BW90"/>
          <cell r="BX90"/>
          <cell r="BY90"/>
          <cell r="BZ90"/>
          <cell r="CN90"/>
          <cell r="CO90"/>
          <cell r="CP90"/>
          <cell r="CQ90"/>
          <cell r="CR90"/>
          <cell r="CS90"/>
          <cell r="CT90"/>
          <cell r="DH90"/>
          <cell r="DI90"/>
          <cell r="DJ90"/>
          <cell r="DK90"/>
          <cell r="DL90"/>
          <cell r="DM90"/>
          <cell r="DN90"/>
        </row>
        <row r="91">
          <cell r="L91">
            <v>0</v>
          </cell>
          <cell r="M91">
            <v>0</v>
          </cell>
          <cell r="N91">
            <v>0</v>
          </cell>
          <cell r="AF91"/>
          <cell r="AG91"/>
          <cell r="AH91"/>
          <cell r="AI91"/>
          <cell r="AJ91"/>
          <cell r="AK91"/>
          <cell r="AL91"/>
          <cell r="AZ91"/>
          <cell r="BA91"/>
          <cell r="BB91"/>
          <cell r="BC91"/>
          <cell r="BD91"/>
          <cell r="BE91"/>
          <cell r="BF91"/>
          <cell r="BT91"/>
          <cell r="BU91"/>
          <cell r="BV91"/>
          <cell r="BW91"/>
          <cell r="BX91"/>
          <cell r="BY91"/>
          <cell r="BZ91"/>
          <cell r="CN91"/>
          <cell r="CO91"/>
          <cell r="CP91"/>
          <cell r="CQ91"/>
          <cell r="CR91"/>
          <cell r="CS91"/>
          <cell r="CT91"/>
          <cell r="DH91"/>
          <cell r="DI91"/>
          <cell r="DJ91"/>
          <cell r="DK91"/>
          <cell r="DL91"/>
          <cell r="DM91"/>
          <cell r="DN91"/>
        </row>
        <row r="92">
          <cell r="AF92"/>
          <cell r="AG92"/>
          <cell r="AH92"/>
          <cell r="AI92"/>
          <cell r="AJ92"/>
          <cell r="AK92"/>
          <cell r="AL92"/>
          <cell r="AZ92"/>
          <cell r="BA92"/>
          <cell r="BB92"/>
          <cell r="BC92"/>
          <cell r="BD92"/>
          <cell r="BE92"/>
          <cell r="BF92"/>
          <cell r="BT92"/>
          <cell r="BU92"/>
          <cell r="BV92"/>
          <cell r="BW92"/>
          <cell r="BX92"/>
          <cell r="BY92"/>
          <cell r="BZ92"/>
          <cell r="CN92"/>
          <cell r="CO92"/>
          <cell r="CP92"/>
          <cell r="CQ92"/>
          <cell r="CR92"/>
          <cell r="CS92"/>
          <cell r="CT92"/>
          <cell r="DH92"/>
          <cell r="DI92"/>
          <cell r="DJ92"/>
          <cell r="DK92"/>
          <cell r="DL92"/>
          <cell r="DM92"/>
          <cell r="DN92"/>
        </row>
        <row r="93">
          <cell r="AF93"/>
          <cell r="AG93"/>
          <cell r="AH93"/>
          <cell r="AI93"/>
          <cell r="AJ93"/>
          <cell r="AK93"/>
          <cell r="AL93"/>
          <cell r="AZ93"/>
          <cell r="BA93"/>
          <cell r="BB93"/>
          <cell r="BC93"/>
          <cell r="BD93"/>
          <cell r="BE93"/>
          <cell r="BF93"/>
          <cell r="BT93"/>
          <cell r="BU93"/>
          <cell r="BV93"/>
          <cell r="BW93"/>
          <cell r="BX93"/>
          <cell r="BY93"/>
          <cell r="BZ93"/>
          <cell r="CN93"/>
          <cell r="CO93"/>
          <cell r="CP93"/>
          <cell r="CQ93"/>
          <cell r="CR93"/>
          <cell r="CS93"/>
          <cell r="CT93"/>
          <cell r="DH93"/>
          <cell r="DI93"/>
          <cell r="DJ93"/>
          <cell r="DK93"/>
          <cell r="DL93"/>
          <cell r="DM93"/>
          <cell r="DN93"/>
        </row>
        <row r="94">
          <cell r="AF94"/>
          <cell r="AG94"/>
          <cell r="AH94"/>
          <cell r="AI94"/>
          <cell r="AJ94"/>
          <cell r="AK94"/>
          <cell r="AL94"/>
          <cell r="AZ94"/>
          <cell r="BA94"/>
          <cell r="BB94"/>
          <cell r="BC94"/>
          <cell r="BD94"/>
          <cell r="BE94"/>
          <cell r="BF94"/>
          <cell r="BT94"/>
          <cell r="BU94"/>
          <cell r="BV94"/>
          <cell r="BW94"/>
          <cell r="BX94"/>
          <cell r="BY94"/>
          <cell r="BZ94"/>
          <cell r="CN94"/>
          <cell r="CO94"/>
          <cell r="CP94"/>
          <cell r="CQ94"/>
          <cell r="CR94"/>
          <cell r="CS94"/>
          <cell r="CT94"/>
          <cell r="DH94"/>
          <cell r="DI94"/>
          <cell r="DJ94"/>
          <cell r="DK94"/>
          <cell r="DL94"/>
          <cell r="DM94"/>
          <cell r="DN94"/>
        </row>
        <row r="95">
          <cell r="AF95"/>
          <cell r="AG95"/>
          <cell r="AH95"/>
          <cell r="AI95"/>
          <cell r="AJ95"/>
          <cell r="AK95"/>
          <cell r="AL95"/>
          <cell r="AZ95"/>
          <cell r="BA95"/>
          <cell r="BB95"/>
          <cell r="BC95"/>
          <cell r="BD95"/>
          <cell r="BE95"/>
          <cell r="BF95"/>
          <cell r="BT95"/>
          <cell r="BU95"/>
          <cell r="BV95"/>
          <cell r="BW95"/>
          <cell r="BX95"/>
          <cell r="BY95"/>
          <cell r="BZ95"/>
          <cell r="CN95"/>
          <cell r="CO95"/>
          <cell r="CP95"/>
          <cell r="CQ95"/>
          <cell r="CR95"/>
          <cell r="CS95"/>
          <cell r="CT95"/>
          <cell r="DH95"/>
          <cell r="DI95"/>
          <cell r="DJ95"/>
          <cell r="DK95"/>
          <cell r="DL95"/>
          <cell r="DM95"/>
          <cell r="DN95"/>
        </row>
        <row r="96">
          <cell r="AF96"/>
          <cell r="AG96"/>
          <cell r="AH96"/>
          <cell r="AI96"/>
          <cell r="AJ96"/>
          <cell r="AK96"/>
          <cell r="AL96"/>
          <cell r="AZ96"/>
          <cell r="BA96"/>
          <cell r="BB96"/>
          <cell r="BC96"/>
          <cell r="BD96"/>
          <cell r="BE96"/>
          <cell r="BF96"/>
          <cell r="BT96"/>
          <cell r="BU96"/>
          <cell r="BV96"/>
          <cell r="BW96"/>
          <cell r="BX96"/>
          <cell r="BY96"/>
          <cell r="BZ96"/>
          <cell r="CN96"/>
          <cell r="CO96"/>
          <cell r="CP96"/>
          <cell r="CQ96"/>
          <cell r="CR96"/>
          <cell r="CS96"/>
          <cell r="CT96"/>
          <cell r="DH96"/>
          <cell r="DI96"/>
          <cell r="DJ96"/>
          <cell r="DK96"/>
          <cell r="DL96"/>
          <cell r="DM96"/>
          <cell r="DN96"/>
        </row>
        <row r="97">
          <cell r="AF97"/>
          <cell r="AG97"/>
          <cell r="AH97"/>
          <cell r="AI97"/>
          <cell r="AJ97"/>
          <cell r="AK97"/>
          <cell r="AL97"/>
          <cell r="CN97"/>
          <cell r="CO97"/>
          <cell r="CP97"/>
          <cell r="CQ97"/>
          <cell r="CR97"/>
          <cell r="CS97"/>
          <cell r="CT97"/>
        </row>
        <row r="104">
          <cell r="L104">
            <v>-3658</v>
          </cell>
          <cell r="M104">
            <v>-5494</v>
          </cell>
          <cell r="N104">
            <v>-8015</v>
          </cell>
          <cell r="O104"/>
          <cell r="P104"/>
          <cell r="Q104"/>
          <cell r="R104"/>
          <cell r="AF104">
            <v>-577</v>
          </cell>
          <cell r="AG104">
            <v>-5380</v>
          </cell>
          <cell r="AH104">
            <v>-7895</v>
          </cell>
          <cell r="AI104"/>
          <cell r="AJ104"/>
          <cell r="AK104"/>
          <cell r="AL104"/>
          <cell r="AZ104">
            <v>-1055</v>
          </cell>
          <cell r="BA104">
            <v>-109</v>
          </cell>
          <cell r="BB104">
            <v>-91</v>
          </cell>
          <cell r="BC104"/>
          <cell r="BD104"/>
          <cell r="BE104"/>
          <cell r="BF104"/>
          <cell r="BT104">
            <v>-2026</v>
          </cell>
          <cell r="BU104">
            <v>-5</v>
          </cell>
          <cell r="BV104">
            <v>-29</v>
          </cell>
          <cell r="BW104"/>
          <cell r="BX104"/>
          <cell r="BY104"/>
          <cell r="BZ104"/>
          <cell r="CN104"/>
          <cell r="CO104"/>
          <cell r="CP104"/>
          <cell r="CQ104"/>
          <cell r="CR104"/>
          <cell r="CS104"/>
          <cell r="CT104"/>
          <cell r="DH104"/>
          <cell r="DI104"/>
          <cell r="DJ104"/>
          <cell r="DK104"/>
          <cell r="DL104"/>
          <cell r="DM104"/>
          <cell r="DN104"/>
        </row>
        <row r="105">
          <cell r="L105"/>
          <cell r="M105"/>
          <cell r="N105"/>
          <cell r="O105">
            <v>1764</v>
          </cell>
          <cell r="P105"/>
          <cell r="Q105"/>
          <cell r="R105"/>
          <cell r="AF105"/>
          <cell r="AG105"/>
          <cell r="AH105"/>
          <cell r="AI105">
            <v>1764</v>
          </cell>
          <cell r="AJ105"/>
          <cell r="AK105"/>
          <cell r="AL105"/>
          <cell r="AZ105"/>
          <cell r="BA105"/>
          <cell r="BB105"/>
          <cell r="BC105"/>
          <cell r="BD105"/>
          <cell r="BE105"/>
          <cell r="BF105"/>
          <cell r="BT105"/>
          <cell r="BU105"/>
          <cell r="BV105"/>
          <cell r="BW105"/>
          <cell r="BX105"/>
          <cell r="BY105"/>
          <cell r="BZ105"/>
          <cell r="CN105"/>
          <cell r="CO105"/>
          <cell r="CP105"/>
          <cell r="CQ105"/>
          <cell r="CR105"/>
          <cell r="CS105"/>
          <cell r="CT105"/>
          <cell r="DH105"/>
          <cell r="DI105"/>
          <cell r="DJ105"/>
          <cell r="DK105"/>
          <cell r="DL105"/>
          <cell r="DM105"/>
          <cell r="DN105"/>
        </row>
        <row r="106">
          <cell r="L106"/>
          <cell r="M106"/>
          <cell r="N106"/>
          <cell r="O106"/>
          <cell r="P106"/>
          <cell r="Q106"/>
          <cell r="R106"/>
          <cell r="AF106"/>
          <cell r="AG106"/>
          <cell r="AH106"/>
          <cell r="AI106"/>
          <cell r="AJ106"/>
          <cell r="AK106"/>
          <cell r="AL106"/>
          <cell r="AZ106"/>
          <cell r="BA106"/>
          <cell r="BB106"/>
          <cell r="BC106"/>
          <cell r="BD106"/>
          <cell r="BE106"/>
          <cell r="BF106"/>
          <cell r="BT106"/>
          <cell r="BU106"/>
          <cell r="BV106"/>
          <cell r="BW106"/>
          <cell r="BX106"/>
          <cell r="BY106"/>
          <cell r="BZ106"/>
          <cell r="CN106"/>
          <cell r="CO106"/>
          <cell r="CP106"/>
          <cell r="CQ106"/>
          <cell r="CR106"/>
          <cell r="CS106"/>
          <cell r="CT106"/>
          <cell r="DH106"/>
          <cell r="DI106"/>
          <cell r="DJ106"/>
          <cell r="DK106"/>
          <cell r="DL106"/>
          <cell r="DM106"/>
          <cell r="DN106"/>
        </row>
        <row r="107">
          <cell r="L107"/>
          <cell r="M107"/>
          <cell r="N107"/>
          <cell r="O107"/>
          <cell r="P107"/>
          <cell r="Q107"/>
          <cell r="R107"/>
          <cell r="AF107"/>
          <cell r="AG107"/>
          <cell r="AH107"/>
          <cell r="AI107"/>
          <cell r="AJ107"/>
          <cell r="AK107"/>
          <cell r="AL107"/>
          <cell r="AZ107"/>
          <cell r="BA107"/>
          <cell r="BB107"/>
          <cell r="BC107"/>
          <cell r="BD107"/>
          <cell r="BE107"/>
          <cell r="BF107"/>
          <cell r="BT107"/>
          <cell r="BU107"/>
          <cell r="BV107"/>
          <cell r="BW107"/>
          <cell r="BX107"/>
          <cell r="BY107"/>
          <cell r="BZ107"/>
          <cell r="CN107"/>
          <cell r="CO107"/>
          <cell r="CP107"/>
          <cell r="CQ107"/>
          <cell r="CR107"/>
          <cell r="CS107"/>
          <cell r="CT107"/>
          <cell r="DH107"/>
          <cell r="DI107"/>
          <cell r="DJ107"/>
          <cell r="DK107"/>
          <cell r="DL107"/>
          <cell r="DM107"/>
          <cell r="DN107"/>
        </row>
        <row r="108">
          <cell r="L108"/>
          <cell r="M108"/>
          <cell r="N108"/>
          <cell r="O108"/>
          <cell r="P108"/>
          <cell r="Q108"/>
          <cell r="R108"/>
          <cell r="AF108"/>
          <cell r="AG108"/>
          <cell r="AH108"/>
          <cell r="AI108"/>
          <cell r="AJ108"/>
          <cell r="AK108"/>
          <cell r="AL108"/>
          <cell r="AZ108"/>
          <cell r="BA108"/>
          <cell r="BB108"/>
          <cell r="BC108"/>
          <cell r="BD108"/>
          <cell r="BE108"/>
          <cell r="BF108"/>
          <cell r="BT108"/>
          <cell r="BU108"/>
          <cell r="BV108"/>
          <cell r="BW108"/>
          <cell r="BX108"/>
          <cell r="BY108"/>
          <cell r="BZ108"/>
          <cell r="CN108"/>
          <cell r="CO108"/>
          <cell r="CP108"/>
          <cell r="CQ108"/>
          <cell r="CR108"/>
          <cell r="CS108"/>
          <cell r="CT108"/>
          <cell r="DH108"/>
          <cell r="DI108"/>
          <cell r="DJ108"/>
          <cell r="DK108"/>
          <cell r="DL108"/>
          <cell r="DM108"/>
          <cell r="DN108"/>
        </row>
        <row r="109">
          <cell r="L109"/>
          <cell r="M109"/>
          <cell r="N109"/>
          <cell r="O109"/>
          <cell r="P109"/>
          <cell r="Q109"/>
          <cell r="R109"/>
          <cell r="AF109"/>
          <cell r="AG109"/>
          <cell r="AH109"/>
          <cell r="AI109"/>
          <cell r="AJ109"/>
          <cell r="AK109"/>
          <cell r="AL109"/>
          <cell r="AZ109"/>
          <cell r="BA109"/>
          <cell r="BB109"/>
          <cell r="BC109"/>
          <cell r="BD109"/>
          <cell r="BE109"/>
          <cell r="BF109"/>
          <cell r="BT109"/>
          <cell r="BU109"/>
          <cell r="BV109"/>
          <cell r="BW109"/>
          <cell r="BX109"/>
          <cell r="BY109"/>
          <cell r="BZ109"/>
          <cell r="CN109"/>
          <cell r="CO109"/>
          <cell r="CP109"/>
          <cell r="CQ109"/>
          <cell r="CR109"/>
          <cell r="CS109"/>
          <cell r="CT109"/>
          <cell r="DH109"/>
          <cell r="DI109"/>
          <cell r="DJ109"/>
          <cell r="DK109"/>
          <cell r="DL109"/>
          <cell r="DM109"/>
          <cell r="DN109"/>
        </row>
        <row r="110">
          <cell r="L110"/>
          <cell r="M110"/>
          <cell r="N110"/>
          <cell r="O110"/>
          <cell r="P110"/>
          <cell r="Q110"/>
          <cell r="R110"/>
          <cell r="AF110"/>
          <cell r="AG110"/>
          <cell r="AH110"/>
          <cell r="AI110"/>
          <cell r="AJ110"/>
          <cell r="AK110"/>
          <cell r="AL110"/>
          <cell r="AZ110"/>
          <cell r="BA110"/>
          <cell r="BB110"/>
          <cell r="BC110"/>
          <cell r="BD110"/>
          <cell r="BE110"/>
          <cell r="BF110"/>
          <cell r="BT110"/>
          <cell r="BU110"/>
          <cell r="BV110"/>
          <cell r="BW110"/>
          <cell r="BX110"/>
          <cell r="BY110"/>
          <cell r="BZ110"/>
          <cell r="CN110"/>
          <cell r="CO110"/>
          <cell r="CP110"/>
          <cell r="CQ110"/>
          <cell r="CR110"/>
          <cell r="CS110"/>
          <cell r="CT110"/>
          <cell r="DH110"/>
          <cell r="DI110"/>
          <cell r="DJ110"/>
          <cell r="DK110"/>
          <cell r="DL110"/>
          <cell r="DM110"/>
          <cell r="DN110"/>
        </row>
        <row r="111">
          <cell r="L111"/>
          <cell r="M111"/>
          <cell r="N111"/>
          <cell r="O111"/>
          <cell r="P111"/>
          <cell r="Q111"/>
          <cell r="R111"/>
          <cell r="AF111"/>
          <cell r="AG111"/>
          <cell r="AH111"/>
          <cell r="AI111"/>
          <cell r="AJ111"/>
          <cell r="AK111"/>
          <cell r="AL111"/>
          <cell r="AZ111"/>
          <cell r="BA111"/>
          <cell r="BB111"/>
          <cell r="BC111"/>
          <cell r="BD111"/>
          <cell r="BE111"/>
          <cell r="BF111"/>
          <cell r="BT111"/>
          <cell r="BU111"/>
          <cell r="BV111"/>
          <cell r="BW111"/>
          <cell r="BX111"/>
          <cell r="BY111"/>
          <cell r="BZ111"/>
          <cell r="CN111"/>
          <cell r="CO111"/>
          <cell r="CP111"/>
          <cell r="CQ111"/>
          <cell r="CR111"/>
          <cell r="CS111"/>
          <cell r="CT111"/>
          <cell r="DH111"/>
          <cell r="DI111"/>
          <cell r="DJ111"/>
          <cell r="DK111"/>
          <cell r="DL111"/>
          <cell r="DM111"/>
          <cell r="DN111"/>
        </row>
        <row r="112">
          <cell r="L112">
            <v>-6392</v>
          </cell>
          <cell r="M112"/>
          <cell r="N112"/>
          <cell r="O112"/>
          <cell r="P112"/>
          <cell r="Q112"/>
          <cell r="R112"/>
          <cell r="AF112">
            <v>-6235</v>
          </cell>
          <cell r="AG112"/>
          <cell r="AH112"/>
          <cell r="AI112"/>
          <cell r="AJ112"/>
          <cell r="AK112"/>
          <cell r="AL112"/>
          <cell r="AZ112">
            <v>-157</v>
          </cell>
          <cell r="BA112"/>
          <cell r="BB112"/>
          <cell r="BC112"/>
          <cell r="BD112"/>
          <cell r="BE112"/>
          <cell r="BF112"/>
          <cell r="BT112"/>
          <cell r="BU112"/>
          <cell r="BV112"/>
          <cell r="BW112"/>
          <cell r="BX112"/>
          <cell r="BY112"/>
          <cell r="BZ112"/>
          <cell r="CN112"/>
          <cell r="CO112"/>
          <cell r="CP112"/>
          <cell r="CQ112"/>
          <cell r="CR112"/>
          <cell r="CS112"/>
          <cell r="CT112"/>
          <cell r="DH112"/>
          <cell r="DI112"/>
          <cell r="DJ112"/>
          <cell r="DK112"/>
          <cell r="DL112"/>
          <cell r="DM112"/>
          <cell r="DN112"/>
        </row>
        <row r="113">
          <cell r="L113"/>
          <cell r="M113"/>
          <cell r="N113"/>
          <cell r="O113"/>
          <cell r="P113"/>
          <cell r="Q113"/>
          <cell r="R113"/>
          <cell r="AF113"/>
          <cell r="AG113"/>
          <cell r="AH113"/>
          <cell r="AI113"/>
          <cell r="AJ113"/>
          <cell r="AK113"/>
          <cell r="AL113"/>
          <cell r="AZ113"/>
          <cell r="BA113"/>
          <cell r="BB113"/>
          <cell r="BC113"/>
          <cell r="BD113"/>
          <cell r="BE113"/>
          <cell r="BF113"/>
          <cell r="BT113"/>
          <cell r="BU113"/>
          <cell r="BV113"/>
          <cell r="BW113"/>
          <cell r="BX113"/>
          <cell r="BY113"/>
          <cell r="BZ113"/>
          <cell r="CN113"/>
          <cell r="CO113"/>
          <cell r="CP113"/>
          <cell r="CQ113"/>
          <cell r="CR113"/>
          <cell r="CS113"/>
          <cell r="CT113"/>
          <cell r="DH113"/>
          <cell r="DI113"/>
          <cell r="DJ113"/>
          <cell r="DK113"/>
          <cell r="DL113"/>
          <cell r="DM113"/>
          <cell r="DN113"/>
        </row>
        <row r="114">
          <cell r="L114"/>
          <cell r="M114"/>
          <cell r="N114"/>
          <cell r="O114"/>
          <cell r="P114"/>
          <cell r="Q114"/>
          <cell r="R114"/>
          <cell r="AF114"/>
          <cell r="AG114"/>
          <cell r="AH114"/>
          <cell r="AI114"/>
          <cell r="AJ114"/>
          <cell r="AK114"/>
          <cell r="AL114"/>
          <cell r="AZ114"/>
          <cell r="BA114"/>
          <cell r="BB114"/>
          <cell r="BC114"/>
          <cell r="BD114"/>
          <cell r="BE114"/>
          <cell r="BF114"/>
          <cell r="BT114"/>
          <cell r="BU114"/>
          <cell r="BV114"/>
          <cell r="BW114"/>
          <cell r="BX114"/>
          <cell r="BY114"/>
          <cell r="BZ114"/>
          <cell r="CN114"/>
          <cell r="CO114"/>
          <cell r="CP114"/>
          <cell r="CQ114"/>
          <cell r="CR114"/>
          <cell r="CS114"/>
          <cell r="CT114"/>
          <cell r="DH114"/>
          <cell r="DI114"/>
          <cell r="DJ114"/>
          <cell r="DK114"/>
          <cell r="DL114"/>
          <cell r="DM114"/>
          <cell r="DN114"/>
        </row>
        <row r="115">
          <cell r="L115"/>
          <cell r="M115"/>
          <cell r="N115"/>
          <cell r="O115"/>
          <cell r="P115"/>
          <cell r="Q115"/>
          <cell r="R115"/>
          <cell r="AF115"/>
          <cell r="AG115"/>
          <cell r="AH115"/>
          <cell r="AI115"/>
          <cell r="AJ115"/>
          <cell r="AK115"/>
          <cell r="AL115"/>
          <cell r="AZ115"/>
          <cell r="BA115"/>
          <cell r="BB115"/>
          <cell r="BC115"/>
          <cell r="BD115"/>
          <cell r="BE115"/>
          <cell r="BF115"/>
          <cell r="BT115"/>
          <cell r="BU115"/>
          <cell r="BV115"/>
          <cell r="BW115"/>
          <cell r="BX115"/>
          <cell r="BY115"/>
          <cell r="BZ115"/>
          <cell r="CN115"/>
          <cell r="CO115"/>
          <cell r="CP115"/>
          <cell r="CQ115"/>
          <cell r="CR115"/>
          <cell r="CS115"/>
          <cell r="CT115"/>
          <cell r="DH115"/>
          <cell r="DI115"/>
          <cell r="DJ115"/>
          <cell r="DK115"/>
          <cell r="DL115"/>
          <cell r="DM115"/>
          <cell r="DN115"/>
        </row>
        <row r="116">
          <cell r="L116"/>
          <cell r="M116"/>
          <cell r="N116"/>
          <cell r="O116"/>
          <cell r="P116"/>
          <cell r="Q116"/>
          <cell r="R116"/>
          <cell r="AF116"/>
          <cell r="AG116"/>
          <cell r="AH116"/>
          <cell r="AI116"/>
          <cell r="AJ116"/>
          <cell r="AK116"/>
          <cell r="AL116"/>
          <cell r="AZ116"/>
          <cell r="BA116"/>
          <cell r="BB116"/>
          <cell r="BC116"/>
          <cell r="BD116"/>
          <cell r="BE116"/>
          <cell r="BF116"/>
          <cell r="BT116"/>
          <cell r="BU116"/>
          <cell r="BV116"/>
          <cell r="BW116"/>
          <cell r="BX116"/>
          <cell r="BY116"/>
          <cell r="BZ116"/>
          <cell r="CN116"/>
          <cell r="CO116"/>
          <cell r="CP116"/>
          <cell r="CQ116"/>
          <cell r="CR116"/>
          <cell r="CS116"/>
          <cell r="CT116"/>
          <cell r="DH116"/>
          <cell r="DI116"/>
          <cell r="DJ116"/>
          <cell r="DK116"/>
          <cell r="DL116"/>
          <cell r="DM116"/>
          <cell r="DN116"/>
        </row>
        <row r="117">
          <cell r="L117"/>
          <cell r="M117"/>
          <cell r="N117"/>
          <cell r="O117"/>
          <cell r="P117"/>
          <cell r="Q117"/>
          <cell r="R117"/>
          <cell r="AF117"/>
          <cell r="AG117"/>
          <cell r="AH117"/>
          <cell r="AI117"/>
          <cell r="AJ117"/>
          <cell r="AK117"/>
          <cell r="AL117"/>
          <cell r="AZ117"/>
          <cell r="BA117"/>
          <cell r="BB117"/>
          <cell r="BC117"/>
          <cell r="BD117"/>
          <cell r="BE117"/>
          <cell r="BF117"/>
          <cell r="BT117"/>
          <cell r="BU117"/>
          <cell r="BV117"/>
          <cell r="BW117"/>
          <cell r="BX117"/>
          <cell r="BY117"/>
          <cell r="BZ117"/>
          <cell r="CN117"/>
          <cell r="CO117"/>
          <cell r="CP117"/>
          <cell r="CQ117"/>
          <cell r="CR117"/>
          <cell r="CS117"/>
          <cell r="CT117"/>
          <cell r="DH117"/>
          <cell r="DI117"/>
          <cell r="DJ117"/>
          <cell r="DK117"/>
          <cell r="DL117"/>
          <cell r="DM117"/>
          <cell r="DN117"/>
        </row>
        <row r="121">
          <cell r="L121">
            <v>258</v>
          </cell>
          <cell r="M121">
            <v>-928</v>
          </cell>
          <cell r="N121">
            <v>-3514</v>
          </cell>
          <cell r="AF121">
            <v>2899</v>
          </cell>
          <cell r="AG121">
            <v>-869</v>
          </cell>
          <cell r="AH121">
            <v>-4317</v>
          </cell>
          <cell r="AZ121">
            <v>-869</v>
          </cell>
          <cell r="BA121">
            <v>-30</v>
          </cell>
          <cell r="BB121">
            <v>439</v>
          </cell>
          <cell r="BT121">
            <v>-1703</v>
          </cell>
          <cell r="BU121">
            <v>18</v>
          </cell>
          <cell r="BV121">
            <v>355</v>
          </cell>
          <cell r="CN121">
            <v>-69</v>
          </cell>
          <cell r="CO121">
            <v>-47</v>
          </cell>
          <cell r="CP121">
            <v>9</v>
          </cell>
          <cell r="DH121">
            <v>0</v>
          </cell>
          <cell r="DI121">
            <v>0</v>
          </cell>
          <cell r="DJ121">
            <v>0</v>
          </cell>
        </row>
        <row r="130">
          <cell r="L130">
            <v>23120</v>
          </cell>
          <cell r="M130">
            <v>15587</v>
          </cell>
          <cell r="N130">
            <v>8393</v>
          </cell>
          <cell r="O130">
            <v>26375</v>
          </cell>
          <cell r="P130"/>
          <cell r="Q130"/>
          <cell r="R130"/>
          <cell r="AF130">
            <v>7947</v>
          </cell>
          <cell r="AG130">
            <v>-860</v>
          </cell>
          <cell r="AH130">
            <v>2585</v>
          </cell>
          <cell r="AI130">
            <v>9800</v>
          </cell>
          <cell r="AJ130"/>
          <cell r="AK130"/>
          <cell r="AL130"/>
          <cell r="AZ130">
            <v>8898</v>
          </cell>
          <cell r="BA130">
            <v>8744</v>
          </cell>
          <cell r="BB130">
            <v>3179</v>
          </cell>
          <cell r="BC130">
            <v>9431</v>
          </cell>
          <cell r="BD130"/>
          <cell r="BE130"/>
          <cell r="BF130"/>
          <cell r="BT130">
            <v>6203</v>
          </cell>
          <cell r="BU130">
            <v>7641</v>
          </cell>
          <cell r="BV130">
            <v>2584</v>
          </cell>
          <cell r="BW130">
            <v>7091</v>
          </cell>
          <cell r="BX130"/>
          <cell r="BY130"/>
          <cell r="BZ130"/>
          <cell r="CN130">
            <v>72</v>
          </cell>
          <cell r="CO130">
            <v>62</v>
          </cell>
          <cell r="CP130">
            <v>45</v>
          </cell>
          <cell r="CQ130">
            <v>53</v>
          </cell>
          <cell r="CR130"/>
          <cell r="CS130"/>
          <cell r="CT130"/>
          <cell r="DH130"/>
          <cell r="DI130"/>
          <cell r="DJ130"/>
          <cell r="DK130"/>
          <cell r="DL130"/>
          <cell r="DM130"/>
          <cell r="DN130"/>
        </row>
        <row r="131">
          <cell r="L131">
            <v>7419</v>
          </cell>
          <cell r="M131">
            <v>8763</v>
          </cell>
          <cell r="N131">
            <v>6979</v>
          </cell>
          <cell r="O131">
            <v>3434</v>
          </cell>
          <cell r="P131"/>
          <cell r="Q131"/>
          <cell r="R131"/>
          <cell r="AF131">
            <v>2330</v>
          </cell>
          <cell r="AG131">
            <v>4918</v>
          </cell>
          <cell r="AH131">
            <v>3356</v>
          </cell>
          <cell r="AI131">
            <v>2378</v>
          </cell>
          <cell r="AJ131"/>
          <cell r="AK131"/>
          <cell r="AL131"/>
          <cell r="AZ131">
            <v>2238</v>
          </cell>
          <cell r="BA131">
            <v>1893</v>
          </cell>
          <cell r="BB131">
            <v>1529</v>
          </cell>
          <cell r="BC131">
            <v>485</v>
          </cell>
          <cell r="BD131"/>
          <cell r="BE131"/>
          <cell r="BF131"/>
          <cell r="BT131">
            <v>2693</v>
          </cell>
          <cell r="BU131">
            <v>1831</v>
          </cell>
          <cell r="BV131">
            <v>1946</v>
          </cell>
          <cell r="BW131">
            <v>396</v>
          </cell>
          <cell r="BX131"/>
          <cell r="BY131"/>
          <cell r="BZ131"/>
          <cell r="CN131">
            <v>158</v>
          </cell>
          <cell r="CO131">
            <v>121</v>
          </cell>
          <cell r="CP131">
            <v>148</v>
          </cell>
          <cell r="CQ131">
            <v>175</v>
          </cell>
          <cell r="CR131"/>
          <cell r="CS131"/>
          <cell r="CT131"/>
          <cell r="DH131"/>
          <cell r="DI131"/>
          <cell r="DJ131"/>
          <cell r="DK131"/>
          <cell r="DL131"/>
          <cell r="DM131"/>
          <cell r="DN131"/>
        </row>
        <row r="132">
          <cell r="L132"/>
          <cell r="M132"/>
          <cell r="N132"/>
          <cell r="O132"/>
          <cell r="P132"/>
          <cell r="Q132"/>
          <cell r="R132"/>
          <cell r="AF132"/>
          <cell r="AG132"/>
          <cell r="AH132"/>
          <cell r="AI132"/>
          <cell r="AJ132"/>
          <cell r="AK132"/>
          <cell r="AL132"/>
          <cell r="AZ132"/>
          <cell r="BA132"/>
          <cell r="BB132"/>
          <cell r="BC132"/>
          <cell r="BD132"/>
          <cell r="BE132"/>
          <cell r="BF132"/>
          <cell r="BT132"/>
          <cell r="BU132"/>
          <cell r="BV132"/>
          <cell r="BW132"/>
          <cell r="BX132"/>
          <cell r="BY132"/>
          <cell r="BZ132"/>
          <cell r="CN132"/>
          <cell r="CO132"/>
          <cell r="CP132"/>
          <cell r="CQ132"/>
          <cell r="CR132"/>
          <cell r="CS132"/>
          <cell r="CT132"/>
          <cell r="DH132"/>
          <cell r="DI132"/>
          <cell r="DJ132"/>
          <cell r="DK132"/>
          <cell r="DL132"/>
          <cell r="DM132"/>
          <cell r="DN132"/>
        </row>
        <row r="133">
          <cell r="L133">
            <v>1835</v>
          </cell>
          <cell r="M133">
            <v>3290</v>
          </cell>
          <cell r="N133">
            <v>2382</v>
          </cell>
          <cell r="O133">
            <v>1835</v>
          </cell>
          <cell r="P133"/>
          <cell r="Q133"/>
          <cell r="R133"/>
          <cell r="AF133">
            <v>1835</v>
          </cell>
          <cell r="AG133">
            <v>3290</v>
          </cell>
          <cell r="AH133">
            <v>2382</v>
          </cell>
          <cell r="AI133">
            <v>1835</v>
          </cell>
          <cell r="AJ133"/>
          <cell r="AK133"/>
          <cell r="AL133"/>
          <cell r="AZ133"/>
          <cell r="BA133"/>
          <cell r="BB133"/>
          <cell r="BC133"/>
          <cell r="BD133"/>
          <cell r="BE133"/>
          <cell r="BF133"/>
          <cell r="BT133"/>
          <cell r="BU133"/>
          <cell r="BV133"/>
          <cell r="BW133"/>
          <cell r="BX133"/>
          <cell r="BY133"/>
          <cell r="BZ133"/>
          <cell r="CN133"/>
          <cell r="CO133"/>
          <cell r="CP133"/>
          <cell r="CQ133"/>
          <cell r="CR133"/>
          <cell r="CS133"/>
          <cell r="CT133"/>
          <cell r="DH133"/>
          <cell r="DI133"/>
          <cell r="DJ133"/>
          <cell r="DK133"/>
          <cell r="DL133"/>
          <cell r="DM133"/>
          <cell r="DN133"/>
        </row>
        <row r="134">
          <cell r="L134"/>
          <cell r="M134"/>
          <cell r="N134"/>
          <cell r="O134"/>
          <cell r="P134"/>
          <cell r="Q134"/>
          <cell r="R134"/>
          <cell r="AF134"/>
          <cell r="AG134"/>
          <cell r="AH134"/>
          <cell r="AI134"/>
          <cell r="AJ134"/>
          <cell r="AK134"/>
          <cell r="AL134"/>
          <cell r="AZ134"/>
          <cell r="BA134"/>
          <cell r="BB134"/>
          <cell r="BC134"/>
          <cell r="BD134"/>
          <cell r="BE134"/>
          <cell r="BF134"/>
          <cell r="BT134"/>
          <cell r="BU134"/>
          <cell r="BV134"/>
          <cell r="BW134"/>
          <cell r="BX134"/>
          <cell r="BY134"/>
          <cell r="BZ134"/>
          <cell r="CN134"/>
          <cell r="CO134"/>
          <cell r="CP134"/>
          <cell r="CQ134"/>
          <cell r="CR134"/>
          <cell r="CS134"/>
          <cell r="CT134"/>
          <cell r="DH134"/>
          <cell r="DI134"/>
          <cell r="DJ134"/>
          <cell r="DK134"/>
          <cell r="DL134"/>
          <cell r="DM134"/>
          <cell r="DN134"/>
        </row>
        <row r="135">
          <cell r="L135"/>
          <cell r="M135"/>
          <cell r="N135"/>
          <cell r="O135"/>
          <cell r="P135"/>
          <cell r="Q135"/>
          <cell r="R135"/>
          <cell r="AF135"/>
          <cell r="AG135"/>
          <cell r="AH135"/>
          <cell r="AI135"/>
          <cell r="AJ135"/>
          <cell r="AK135"/>
          <cell r="AL135"/>
          <cell r="AZ135"/>
          <cell r="BA135"/>
          <cell r="BB135"/>
          <cell r="BC135"/>
          <cell r="BD135"/>
          <cell r="BE135"/>
          <cell r="BF135"/>
          <cell r="BT135"/>
          <cell r="BU135"/>
          <cell r="BV135"/>
          <cell r="BW135"/>
          <cell r="BX135"/>
          <cell r="BY135"/>
          <cell r="BZ135"/>
          <cell r="CN135"/>
          <cell r="CO135"/>
          <cell r="CP135"/>
          <cell r="CQ135"/>
          <cell r="CR135"/>
          <cell r="CS135"/>
          <cell r="CT135"/>
          <cell r="DH135"/>
          <cell r="DI135"/>
          <cell r="DJ135"/>
          <cell r="DK135"/>
          <cell r="DL135"/>
          <cell r="DM135"/>
          <cell r="DN135"/>
        </row>
        <row r="136">
          <cell r="L136">
            <v>15526</v>
          </cell>
          <cell r="M136">
            <v>13904</v>
          </cell>
          <cell r="N136">
            <v>20038</v>
          </cell>
          <cell r="O136"/>
          <cell r="P136"/>
          <cell r="Q136"/>
          <cell r="R136"/>
          <cell r="AF136">
            <v>15526</v>
          </cell>
          <cell r="AG136">
            <v>13904</v>
          </cell>
          <cell r="AH136">
            <v>7038</v>
          </cell>
          <cell r="AI136"/>
          <cell r="AJ136"/>
          <cell r="AK136"/>
          <cell r="AL136"/>
          <cell r="AZ136"/>
          <cell r="BA136"/>
          <cell r="BB136">
            <v>7000</v>
          </cell>
          <cell r="BC136"/>
          <cell r="BD136"/>
          <cell r="BE136"/>
          <cell r="BF136"/>
          <cell r="BT136"/>
          <cell r="BU136"/>
          <cell r="BV136">
            <v>6000</v>
          </cell>
          <cell r="BW136"/>
          <cell r="BX136"/>
          <cell r="BY136"/>
          <cell r="BZ136"/>
          <cell r="CN136"/>
          <cell r="CO136"/>
          <cell r="CP136"/>
          <cell r="CQ136"/>
          <cell r="CR136"/>
          <cell r="CS136"/>
          <cell r="CT136"/>
          <cell r="DH136"/>
          <cell r="DI136"/>
          <cell r="DJ136"/>
          <cell r="DK136"/>
          <cell r="DL136"/>
          <cell r="DM136"/>
          <cell r="DN136"/>
        </row>
        <row r="137">
          <cell r="L137">
            <v>19</v>
          </cell>
          <cell r="M137"/>
          <cell r="N137"/>
          <cell r="O137"/>
          <cell r="P137"/>
          <cell r="Q137"/>
          <cell r="R137"/>
          <cell r="AF137">
            <v>19</v>
          </cell>
          <cell r="AG137"/>
          <cell r="AH137"/>
          <cell r="AI137"/>
          <cell r="AJ137"/>
          <cell r="AK137"/>
          <cell r="AL137"/>
          <cell r="AZ137"/>
          <cell r="BA137"/>
          <cell r="BB137"/>
          <cell r="BC137"/>
          <cell r="BD137"/>
          <cell r="BE137"/>
          <cell r="BF137"/>
          <cell r="BT137"/>
          <cell r="BU137"/>
          <cell r="BV137"/>
          <cell r="BW137"/>
          <cell r="BX137"/>
          <cell r="BY137"/>
          <cell r="BZ137"/>
          <cell r="CN137"/>
          <cell r="CO137"/>
          <cell r="CP137"/>
          <cell r="CQ137"/>
          <cell r="CR137"/>
          <cell r="CS137"/>
          <cell r="CT137"/>
          <cell r="DH137"/>
          <cell r="DI137"/>
          <cell r="DJ137"/>
          <cell r="DK137"/>
          <cell r="DL137"/>
          <cell r="DM137"/>
          <cell r="DN137"/>
        </row>
        <row r="138">
          <cell r="L138">
            <v>171</v>
          </cell>
          <cell r="M138">
            <v>132</v>
          </cell>
          <cell r="N138">
            <v>119</v>
          </cell>
          <cell r="O138">
            <v>190</v>
          </cell>
          <cell r="P138"/>
          <cell r="Q138"/>
          <cell r="R138"/>
          <cell r="AF138">
            <v>171</v>
          </cell>
          <cell r="AG138">
            <v>132</v>
          </cell>
          <cell r="AH138">
            <v>119</v>
          </cell>
          <cell r="AI138">
            <v>190</v>
          </cell>
          <cell r="AJ138"/>
          <cell r="AK138"/>
          <cell r="AL138"/>
          <cell r="AZ138"/>
          <cell r="BA138"/>
          <cell r="BB138"/>
          <cell r="BC138"/>
          <cell r="BD138"/>
          <cell r="BE138"/>
          <cell r="BF138"/>
          <cell r="BT138"/>
          <cell r="BU138"/>
          <cell r="BV138"/>
          <cell r="BW138"/>
          <cell r="BX138"/>
          <cell r="BY138"/>
          <cell r="BZ138"/>
          <cell r="CN138"/>
          <cell r="CO138"/>
          <cell r="CP138"/>
          <cell r="CQ138"/>
          <cell r="CR138"/>
          <cell r="CS138"/>
          <cell r="CT138"/>
          <cell r="DH138"/>
          <cell r="DI138"/>
          <cell r="DJ138"/>
          <cell r="DK138"/>
          <cell r="DL138"/>
          <cell r="DM138"/>
          <cell r="DN138"/>
        </row>
        <row r="143">
          <cell r="L143"/>
          <cell r="M143"/>
          <cell r="N143"/>
          <cell r="O143"/>
          <cell r="P143"/>
          <cell r="Q143"/>
          <cell r="R143"/>
          <cell r="AF143"/>
          <cell r="AG143"/>
          <cell r="AH143"/>
          <cell r="AI143"/>
          <cell r="AJ143"/>
          <cell r="AK143"/>
          <cell r="AL143"/>
          <cell r="AZ143"/>
          <cell r="BA143"/>
          <cell r="BB143"/>
          <cell r="BC143"/>
          <cell r="BD143"/>
          <cell r="BE143"/>
          <cell r="BF143"/>
          <cell r="BT143"/>
          <cell r="BU143"/>
          <cell r="BV143"/>
          <cell r="BW143"/>
          <cell r="BX143"/>
          <cell r="BY143"/>
          <cell r="BZ143"/>
          <cell r="CN143"/>
          <cell r="CO143"/>
          <cell r="CP143"/>
          <cell r="CQ143"/>
          <cell r="CR143"/>
          <cell r="CS143"/>
          <cell r="CT143"/>
          <cell r="DH143"/>
          <cell r="DI143"/>
          <cell r="DJ143"/>
          <cell r="DK143"/>
          <cell r="DL143"/>
          <cell r="DM143"/>
          <cell r="DN143"/>
        </row>
        <row r="144">
          <cell r="L144">
            <v>234</v>
          </cell>
          <cell r="M144">
            <v>44</v>
          </cell>
          <cell r="N144">
            <v>44</v>
          </cell>
          <cell r="O144">
            <v>585</v>
          </cell>
          <cell r="P144"/>
          <cell r="Q144"/>
          <cell r="R144"/>
          <cell r="AF144">
            <v>234</v>
          </cell>
          <cell r="AG144">
            <v>44</v>
          </cell>
          <cell r="AH144">
            <v>44</v>
          </cell>
          <cell r="AI144">
            <v>585</v>
          </cell>
          <cell r="AJ144"/>
          <cell r="AK144"/>
          <cell r="AL144"/>
          <cell r="AZ144"/>
          <cell r="BA144"/>
          <cell r="BB144"/>
          <cell r="BC144"/>
          <cell r="BD144"/>
          <cell r="BE144"/>
          <cell r="BF144"/>
          <cell r="BT144"/>
          <cell r="BU144"/>
          <cell r="BV144"/>
          <cell r="BW144"/>
          <cell r="BX144"/>
          <cell r="BY144"/>
          <cell r="BZ144"/>
          <cell r="CN144"/>
          <cell r="CO144"/>
          <cell r="CP144"/>
          <cell r="CQ144"/>
          <cell r="CR144"/>
          <cell r="CS144"/>
          <cell r="CT144"/>
          <cell r="DH144"/>
          <cell r="DI144"/>
          <cell r="DJ144"/>
          <cell r="DK144"/>
          <cell r="DL144"/>
          <cell r="DM144"/>
          <cell r="DN144"/>
        </row>
        <row r="145">
          <cell r="L145">
            <v>513285</v>
          </cell>
          <cell r="M145">
            <v>589259</v>
          </cell>
          <cell r="N145">
            <v>592048</v>
          </cell>
          <cell r="O145">
            <v>576027</v>
          </cell>
          <cell r="P145"/>
          <cell r="Q145"/>
          <cell r="R145"/>
          <cell r="AF145">
            <v>417997</v>
          </cell>
          <cell r="AG145">
            <v>491583</v>
          </cell>
          <cell r="AH145">
            <v>495053</v>
          </cell>
          <cell r="AI145">
            <v>473186</v>
          </cell>
          <cell r="AJ145"/>
          <cell r="AK145"/>
          <cell r="AL145"/>
          <cell r="AZ145">
            <v>41649</v>
          </cell>
          <cell r="BA145">
            <v>42788</v>
          </cell>
          <cell r="BB145">
            <v>42409</v>
          </cell>
          <cell r="BC145">
            <v>46500</v>
          </cell>
          <cell r="BD145"/>
          <cell r="BE145"/>
          <cell r="BF145"/>
          <cell r="BT145">
            <v>53639</v>
          </cell>
          <cell r="BU145">
            <v>54888</v>
          </cell>
          <cell r="BV145">
            <v>54586</v>
          </cell>
          <cell r="BW145">
            <v>56341</v>
          </cell>
          <cell r="BX145"/>
          <cell r="BY145"/>
          <cell r="BZ145"/>
          <cell r="CN145"/>
          <cell r="CO145"/>
          <cell r="CP145"/>
          <cell r="CQ145"/>
          <cell r="CR145"/>
          <cell r="CS145"/>
          <cell r="CT145"/>
          <cell r="DH145"/>
          <cell r="DI145"/>
          <cell r="DJ145"/>
          <cell r="DK145"/>
          <cell r="DL145"/>
          <cell r="DM145"/>
          <cell r="DN145"/>
        </row>
        <row r="146">
          <cell r="L146"/>
          <cell r="M146"/>
          <cell r="N146"/>
          <cell r="O146"/>
          <cell r="P146"/>
          <cell r="Q146"/>
          <cell r="R146"/>
          <cell r="AF146"/>
          <cell r="AG146"/>
          <cell r="AH146"/>
          <cell r="AI146"/>
          <cell r="AJ146"/>
          <cell r="AK146"/>
          <cell r="AL146"/>
          <cell r="AZ146"/>
          <cell r="BA146"/>
          <cell r="BB146"/>
          <cell r="BC146"/>
          <cell r="BD146"/>
          <cell r="BE146"/>
          <cell r="BF146"/>
          <cell r="BT146"/>
          <cell r="BU146"/>
          <cell r="BV146"/>
          <cell r="BW146"/>
          <cell r="BX146"/>
          <cell r="BY146"/>
          <cell r="BZ146"/>
          <cell r="CN146"/>
          <cell r="CO146"/>
          <cell r="CP146"/>
          <cell r="CQ146"/>
          <cell r="CR146"/>
          <cell r="CS146"/>
          <cell r="CT146"/>
          <cell r="DH146"/>
          <cell r="DI146"/>
          <cell r="DJ146"/>
          <cell r="DK146"/>
          <cell r="DL146"/>
          <cell r="DM146"/>
          <cell r="DN146"/>
        </row>
        <row r="147">
          <cell r="L147"/>
          <cell r="M147"/>
          <cell r="N147"/>
          <cell r="O147"/>
          <cell r="P147"/>
          <cell r="Q147"/>
          <cell r="R147"/>
          <cell r="AF147"/>
          <cell r="AG147"/>
          <cell r="AH147"/>
          <cell r="AI147"/>
          <cell r="AJ147"/>
          <cell r="AK147"/>
          <cell r="AL147"/>
          <cell r="AZ147"/>
          <cell r="BA147"/>
          <cell r="BB147"/>
          <cell r="BC147"/>
          <cell r="BD147"/>
          <cell r="BE147"/>
          <cell r="BF147"/>
          <cell r="BT147"/>
          <cell r="BU147"/>
          <cell r="BV147"/>
          <cell r="BW147"/>
          <cell r="BX147"/>
          <cell r="BY147"/>
          <cell r="BZ147"/>
          <cell r="CN147"/>
          <cell r="CO147"/>
          <cell r="CP147"/>
          <cell r="CQ147"/>
          <cell r="CR147"/>
          <cell r="CS147"/>
          <cell r="CT147"/>
          <cell r="DH147"/>
          <cell r="DI147"/>
          <cell r="DJ147"/>
          <cell r="DK147"/>
          <cell r="DL147"/>
          <cell r="DM147"/>
          <cell r="DN147"/>
        </row>
        <row r="148">
          <cell r="L148"/>
          <cell r="M148"/>
          <cell r="N148"/>
          <cell r="O148"/>
          <cell r="P148"/>
          <cell r="Q148"/>
          <cell r="R148"/>
          <cell r="AF148"/>
          <cell r="AG148"/>
          <cell r="AH148"/>
          <cell r="AI148"/>
          <cell r="AJ148"/>
          <cell r="AK148"/>
          <cell r="AL148"/>
          <cell r="AZ148"/>
          <cell r="BA148"/>
          <cell r="BB148"/>
          <cell r="BC148"/>
          <cell r="BD148"/>
          <cell r="BE148"/>
          <cell r="BF148"/>
          <cell r="BT148"/>
          <cell r="BU148"/>
          <cell r="BV148"/>
          <cell r="BW148"/>
          <cell r="BX148"/>
          <cell r="BY148"/>
          <cell r="BZ148"/>
          <cell r="CN148"/>
          <cell r="CO148"/>
          <cell r="CP148"/>
          <cell r="CQ148"/>
          <cell r="CR148"/>
          <cell r="CS148"/>
          <cell r="CT148"/>
          <cell r="DH148"/>
          <cell r="DI148"/>
          <cell r="DJ148"/>
          <cell r="DK148"/>
          <cell r="DL148"/>
          <cell r="DM148"/>
          <cell r="DN148"/>
        </row>
        <row r="149">
          <cell r="L149"/>
          <cell r="M149"/>
          <cell r="N149"/>
          <cell r="O149"/>
          <cell r="P149"/>
          <cell r="Q149"/>
          <cell r="R149"/>
          <cell r="AF149"/>
          <cell r="AG149"/>
          <cell r="AH149"/>
          <cell r="AI149"/>
          <cell r="AJ149"/>
          <cell r="AK149"/>
          <cell r="AL149"/>
          <cell r="AZ149"/>
          <cell r="BA149"/>
          <cell r="BB149"/>
          <cell r="BC149"/>
          <cell r="BD149"/>
          <cell r="BE149"/>
          <cell r="BF149"/>
          <cell r="BT149"/>
          <cell r="BU149"/>
          <cell r="BV149"/>
          <cell r="BW149"/>
          <cell r="BX149"/>
          <cell r="BY149"/>
          <cell r="BZ149"/>
          <cell r="CN149"/>
          <cell r="CO149"/>
          <cell r="CP149"/>
          <cell r="CQ149"/>
          <cell r="CR149"/>
          <cell r="CS149"/>
          <cell r="CT149"/>
          <cell r="DH149"/>
          <cell r="DI149"/>
          <cell r="DJ149"/>
          <cell r="DK149"/>
          <cell r="DL149"/>
          <cell r="DM149"/>
          <cell r="DN149"/>
        </row>
        <row r="150">
          <cell r="L150">
            <v>60</v>
          </cell>
          <cell r="M150">
            <v>60</v>
          </cell>
          <cell r="N150">
            <v>60</v>
          </cell>
          <cell r="O150">
            <v>60</v>
          </cell>
          <cell r="P150"/>
          <cell r="Q150"/>
          <cell r="R150"/>
          <cell r="AF150">
            <v>60</v>
          </cell>
          <cell r="AG150">
            <v>60</v>
          </cell>
          <cell r="AH150">
            <v>60</v>
          </cell>
          <cell r="AI150">
            <v>60</v>
          </cell>
          <cell r="AJ150"/>
          <cell r="AK150"/>
          <cell r="AL150"/>
          <cell r="AZ150"/>
          <cell r="BA150"/>
          <cell r="BB150"/>
          <cell r="BC150"/>
          <cell r="BD150"/>
          <cell r="BE150"/>
          <cell r="BF150"/>
          <cell r="BT150"/>
          <cell r="BU150"/>
          <cell r="BV150"/>
          <cell r="BW150"/>
          <cell r="BX150"/>
          <cell r="BY150"/>
          <cell r="BZ150"/>
          <cell r="CN150"/>
          <cell r="CO150"/>
          <cell r="CP150"/>
          <cell r="CQ150"/>
          <cell r="CR150"/>
          <cell r="CS150"/>
          <cell r="CT150"/>
          <cell r="DH150"/>
          <cell r="DI150"/>
          <cell r="DJ150"/>
          <cell r="DK150"/>
          <cell r="DL150"/>
          <cell r="DM150"/>
          <cell r="DN150"/>
        </row>
        <row r="151">
          <cell r="L151"/>
          <cell r="M151"/>
          <cell r="N151">
            <v>10008</v>
          </cell>
          <cell r="O151"/>
          <cell r="P151"/>
          <cell r="Q151"/>
          <cell r="R151"/>
          <cell r="AF151"/>
          <cell r="AG151"/>
          <cell r="AH151">
            <v>10008</v>
          </cell>
          <cell r="AI151"/>
          <cell r="AJ151"/>
          <cell r="AK151"/>
          <cell r="AL151"/>
          <cell r="AZ151"/>
          <cell r="BA151"/>
          <cell r="BB151"/>
          <cell r="BC151"/>
          <cell r="BD151"/>
          <cell r="BE151"/>
          <cell r="BF151"/>
          <cell r="BT151"/>
          <cell r="BU151"/>
          <cell r="BV151"/>
          <cell r="BW151"/>
          <cell r="BX151"/>
          <cell r="BY151"/>
          <cell r="BZ151"/>
          <cell r="CN151"/>
          <cell r="CO151"/>
          <cell r="CP151"/>
          <cell r="CQ151"/>
          <cell r="CR151"/>
          <cell r="CS151"/>
          <cell r="CT151"/>
          <cell r="DH151"/>
          <cell r="DI151"/>
          <cell r="DJ151"/>
          <cell r="DK151"/>
          <cell r="DL151"/>
          <cell r="DM151"/>
          <cell r="DN151"/>
        </row>
        <row r="152">
          <cell r="L152">
            <v>351</v>
          </cell>
          <cell r="M152">
            <v>293</v>
          </cell>
          <cell r="N152">
            <v>232</v>
          </cell>
          <cell r="O152"/>
          <cell r="P152"/>
          <cell r="Q152"/>
          <cell r="R152"/>
          <cell r="AF152">
            <v>351</v>
          </cell>
          <cell r="AG152">
            <v>293</v>
          </cell>
          <cell r="AH152">
            <v>232</v>
          </cell>
          <cell r="AI152"/>
          <cell r="AJ152"/>
          <cell r="AK152"/>
          <cell r="AL152"/>
          <cell r="AZ152"/>
          <cell r="BA152"/>
          <cell r="BB152"/>
          <cell r="BC152"/>
          <cell r="BD152"/>
          <cell r="BE152"/>
          <cell r="BF152"/>
          <cell r="BT152"/>
          <cell r="BU152"/>
          <cell r="BV152"/>
          <cell r="BW152"/>
          <cell r="BX152"/>
          <cell r="BY152"/>
          <cell r="BZ152"/>
          <cell r="CN152"/>
          <cell r="CO152"/>
          <cell r="CP152"/>
          <cell r="CQ152"/>
          <cell r="CR152"/>
          <cell r="CS152"/>
          <cell r="CT152"/>
          <cell r="DH152"/>
          <cell r="DI152"/>
          <cell r="DJ152"/>
          <cell r="DK152"/>
          <cell r="DL152"/>
          <cell r="DM152"/>
          <cell r="DN152"/>
        </row>
        <row r="153">
          <cell r="L153"/>
          <cell r="M153"/>
          <cell r="N153"/>
          <cell r="O153"/>
          <cell r="P153"/>
          <cell r="Q153"/>
          <cell r="R153"/>
          <cell r="AF153"/>
          <cell r="AG153"/>
          <cell r="AH153"/>
          <cell r="AI153"/>
          <cell r="AJ153"/>
          <cell r="AK153"/>
          <cell r="AL153"/>
          <cell r="CN153"/>
          <cell r="CO153"/>
          <cell r="CP153"/>
          <cell r="CQ153"/>
          <cell r="CR153"/>
          <cell r="CS153"/>
          <cell r="CT153"/>
        </row>
        <row r="159">
          <cell r="L159">
            <v>5563</v>
          </cell>
          <cell r="M159">
            <v>5647</v>
          </cell>
          <cell r="N159">
            <v>12546</v>
          </cell>
          <cell r="O159">
            <v>2544</v>
          </cell>
          <cell r="P159"/>
          <cell r="Q159"/>
          <cell r="R159"/>
          <cell r="AF159">
            <v>4673</v>
          </cell>
          <cell r="AG159">
            <v>3954</v>
          </cell>
          <cell r="AH159">
            <v>10846</v>
          </cell>
          <cell r="AI159">
            <v>1561</v>
          </cell>
          <cell r="AJ159"/>
          <cell r="AK159"/>
          <cell r="AL159"/>
          <cell r="AZ159">
            <v>551</v>
          </cell>
          <cell r="BA159">
            <v>562</v>
          </cell>
          <cell r="BB159">
            <v>562</v>
          </cell>
          <cell r="BC159">
            <v>403</v>
          </cell>
          <cell r="BD159"/>
          <cell r="BE159"/>
          <cell r="BF159"/>
          <cell r="BT159">
            <v>339</v>
          </cell>
          <cell r="BU159">
            <v>1131</v>
          </cell>
          <cell r="BV159">
            <v>1138</v>
          </cell>
          <cell r="BW159">
            <v>405</v>
          </cell>
          <cell r="BX159"/>
          <cell r="BY159"/>
          <cell r="BZ159"/>
          <cell r="CN159"/>
          <cell r="CO159"/>
          <cell r="CP159"/>
          <cell r="CQ159">
            <v>175</v>
          </cell>
          <cell r="CR159"/>
          <cell r="CS159"/>
          <cell r="CT159"/>
          <cell r="DH159"/>
          <cell r="DI159"/>
          <cell r="DJ159"/>
          <cell r="DK159"/>
          <cell r="DL159"/>
          <cell r="DM159"/>
          <cell r="DN159"/>
        </row>
        <row r="160">
          <cell r="L160"/>
          <cell r="M160"/>
          <cell r="N160"/>
          <cell r="O160"/>
          <cell r="P160"/>
          <cell r="Q160"/>
          <cell r="R160"/>
          <cell r="AF160"/>
          <cell r="AG160"/>
          <cell r="AH160"/>
          <cell r="AI160"/>
          <cell r="AJ160"/>
          <cell r="AK160"/>
          <cell r="AL160"/>
          <cell r="AZ160"/>
          <cell r="BA160"/>
          <cell r="BB160"/>
          <cell r="BC160"/>
          <cell r="BD160"/>
          <cell r="BE160"/>
          <cell r="BF160"/>
          <cell r="BT160"/>
          <cell r="BU160"/>
          <cell r="BV160"/>
          <cell r="BW160"/>
          <cell r="BX160"/>
          <cell r="BY160"/>
          <cell r="BZ160"/>
          <cell r="CN160"/>
          <cell r="CO160"/>
          <cell r="CP160"/>
          <cell r="CQ160"/>
          <cell r="CR160"/>
          <cell r="CS160"/>
          <cell r="CT160"/>
          <cell r="DH160"/>
          <cell r="DI160"/>
          <cell r="DJ160"/>
          <cell r="DK160"/>
          <cell r="DL160"/>
          <cell r="DM160"/>
          <cell r="DN160"/>
        </row>
        <row r="161">
          <cell r="L161">
            <v>0</v>
          </cell>
          <cell r="M161">
            <v>0</v>
          </cell>
          <cell r="N161">
            <v>0</v>
          </cell>
          <cell r="O161">
            <v>650</v>
          </cell>
          <cell r="P161"/>
          <cell r="Q161"/>
          <cell r="R161"/>
          <cell r="AF161"/>
          <cell r="AG161"/>
          <cell r="AH161"/>
          <cell r="AI161">
            <v>46</v>
          </cell>
          <cell r="AJ161"/>
          <cell r="AK161"/>
          <cell r="AL161"/>
          <cell r="AZ161"/>
          <cell r="BA161"/>
          <cell r="BB161"/>
          <cell r="BC161">
            <v>264</v>
          </cell>
          <cell r="BD161"/>
          <cell r="BE161"/>
          <cell r="BF161"/>
          <cell r="BT161"/>
          <cell r="BU161"/>
          <cell r="BV161"/>
          <cell r="BW161">
            <v>340</v>
          </cell>
          <cell r="BX161"/>
          <cell r="BY161"/>
          <cell r="BZ161"/>
          <cell r="CN161"/>
          <cell r="CO161"/>
          <cell r="CP161"/>
          <cell r="CQ161"/>
          <cell r="CR161"/>
          <cell r="CS161"/>
          <cell r="CT161"/>
          <cell r="DH161"/>
          <cell r="DI161"/>
          <cell r="DJ161"/>
          <cell r="DK161"/>
          <cell r="DL161"/>
          <cell r="DM161"/>
          <cell r="DN161"/>
        </row>
        <row r="162">
          <cell r="L162"/>
          <cell r="M162"/>
          <cell r="N162"/>
          <cell r="O162"/>
          <cell r="P162"/>
          <cell r="Q162"/>
          <cell r="R162"/>
          <cell r="AF162"/>
          <cell r="AG162"/>
          <cell r="AH162"/>
          <cell r="AI162"/>
          <cell r="AJ162"/>
          <cell r="AK162"/>
          <cell r="AL162"/>
          <cell r="AZ162"/>
          <cell r="BA162"/>
          <cell r="BB162"/>
          <cell r="BC162"/>
          <cell r="BD162"/>
          <cell r="BE162"/>
          <cell r="BF162"/>
          <cell r="BT162"/>
          <cell r="BU162"/>
          <cell r="BV162"/>
          <cell r="BW162"/>
          <cell r="BX162"/>
          <cell r="BY162"/>
          <cell r="BZ162"/>
          <cell r="CN162"/>
          <cell r="CO162"/>
          <cell r="CP162"/>
          <cell r="CQ162"/>
          <cell r="CR162"/>
          <cell r="CS162"/>
          <cell r="CT162"/>
          <cell r="DH162"/>
          <cell r="DI162"/>
          <cell r="DJ162"/>
          <cell r="DK162"/>
          <cell r="DL162"/>
          <cell r="DM162"/>
          <cell r="DN162"/>
        </row>
        <row r="163">
          <cell r="L163">
            <v>432</v>
          </cell>
          <cell r="M163">
            <v>432</v>
          </cell>
          <cell r="N163">
            <v>432</v>
          </cell>
          <cell r="O163">
            <v>432</v>
          </cell>
          <cell r="P163"/>
          <cell r="Q163"/>
          <cell r="R163"/>
          <cell r="AF163">
            <v>432</v>
          </cell>
          <cell r="AG163">
            <v>432</v>
          </cell>
          <cell r="AH163">
            <v>432</v>
          </cell>
          <cell r="AI163">
            <v>432</v>
          </cell>
          <cell r="AJ163"/>
          <cell r="AK163"/>
          <cell r="AL163"/>
          <cell r="AZ163"/>
          <cell r="BA163"/>
          <cell r="BB163"/>
          <cell r="BC163"/>
          <cell r="BD163"/>
          <cell r="BE163"/>
          <cell r="BF163"/>
          <cell r="BT163"/>
          <cell r="BU163"/>
          <cell r="BV163"/>
          <cell r="BW163"/>
          <cell r="BX163"/>
          <cell r="BY163"/>
          <cell r="BZ163"/>
          <cell r="CN163"/>
          <cell r="CO163"/>
          <cell r="CP163"/>
          <cell r="CQ163"/>
          <cell r="CR163"/>
          <cell r="CS163"/>
          <cell r="CT163"/>
          <cell r="DH163"/>
          <cell r="DI163"/>
          <cell r="DJ163"/>
          <cell r="DK163"/>
          <cell r="DL163"/>
          <cell r="DM163"/>
          <cell r="DN163"/>
        </row>
        <row r="164">
          <cell r="L164">
            <v>2562</v>
          </cell>
          <cell r="M164">
            <v>2527</v>
          </cell>
          <cell r="N164">
            <v>2796</v>
          </cell>
          <cell r="O164">
            <v>2796</v>
          </cell>
          <cell r="P164"/>
          <cell r="Q164"/>
          <cell r="R164"/>
          <cell r="AF164">
            <v>2562</v>
          </cell>
          <cell r="AG164">
            <v>2527</v>
          </cell>
          <cell r="AH164">
            <v>2796</v>
          </cell>
          <cell r="AI164">
            <v>2796</v>
          </cell>
          <cell r="AJ164"/>
          <cell r="AK164"/>
          <cell r="AL164"/>
          <cell r="AZ164"/>
          <cell r="BA164"/>
          <cell r="BB164"/>
          <cell r="BC164"/>
          <cell r="BD164"/>
          <cell r="BE164"/>
          <cell r="BF164"/>
          <cell r="BT164">
            <v>66</v>
          </cell>
          <cell r="BU164">
            <v>72</v>
          </cell>
          <cell r="BV164">
            <v>77</v>
          </cell>
          <cell r="BW164">
            <v>78</v>
          </cell>
          <cell r="BX164"/>
          <cell r="BY164"/>
          <cell r="BZ164"/>
          <cell r="CN164"/>
          <cell r="CO164"/>
          <cell r="CP164"/>
          <cell r="CQ164"/>
          <cell r="CR164"/>
          <cell r="CS164"/>
          <cell r="CT164"/>
          <cell r="DH164"/>
          <cell r="DI164"/>
          <cell r="DJ164"/>
          <cell r="DK164"/>
          <cell r="DL164"/>
          <cell r="DM164"/>
          <cell r="DN164"/>
        </row>
        <row r="165">
          <cell r="L165">
            <v>108</v>
          </cell>
          <cell r="M165">
            <v>368</v>
          </cell>
          <cell r="N165">
            <v>517</v>
          </cell>
          <cell r="O165">
            <v>763</v>
          </cell>
          <cell r="P165"/>
          <cell r="Q165"/>
          <cell r="R165"/>
          <cell r="AF165">
            <v>42</v>
          </cell>
          <cell r="AG165">
            <v>296</v>
          </cell>
          <cell r="AH165">
            <v>440</v>
          </cell>
          <cell r="AI165">
            <v>685</v>
          </cell>
          <cell r="AJ165"/>
          <cell r="AK165"/>
          <cell r="AL165"/>
          <cell r="AZ165"/>
          <cell r="BA165"/>
          <cell r="BB165"/>
          <cell r="BT165"/>
          <cell r="BU165"/>
          <cell r="BV165"/>
          <cell r="CN165"/>
          <cell r="CO165"/>
          <cell r="CP165"/>
          <cell r="CQ165"/>
          <cell r="CR165"/>
          <cell r="CS165"/>
          <cell r="CT165"/>
          <cell r="DH165"/>
          <cell r="DI165"/>
          <cell r="DJ165"/>
        </row>
        <row r="166">
          <cell r="L166"/>
          <cell r="M166"/>
          <cell r="N166"/>
          <cell r="AF166"/>
          <cell r="AG166"/>
          <cell r="AH166"/>
          <cell r="CN166"/>
          <cell r="CO166"/>
          <cell r="CP166"/>
        </row>
        <row r="171">
          <cell r="L171">
            <v>113</v>
          </cell>
          <cell r="M171">
            <v>431</v>
          </cell>
          <cell r="N171">
            <v>377</v>
          </cell>
          <cell r="O171">
            <v>377</v>
          </cell>
          <cell r="P171"/>
          <cell r="Q171"/>
          <cell r="R171"/>
          <cell r="AF171">
            <v>113</v>
          </cell>
          <cell r="AG171">
            <v>431</v>
          </cell>
          <cell r="AH171">
            <v>377</v>
          </cell>
          <cell r="AI171">
            <v>377</v>
          </cell>
          <cell r="AJ171"/>
          <cell r="AK171"/>
          <cell r="AL171"/>
          <cell r="AZ171"/>
          <cell r="BA171"/>
          <cell r="BB171"/>
          <cell r="BC171"/>
          <cell r="BD171"/>
          <cell r="BE171"/>
          <cell r="BF171"/>
          <cell r="BT171"/>
          <cell r="BU171"/>
          <cell r="BV171"/>
          <cell r="BW171"/>
          <cell r="BX171"/>
          <cell r="BY171"/>
          <cell r="BZ171"/>
          <cell r="CN171"/>
          <cell r="CO171"/>
          <cell r="CP171"/>
          <cell r="CQ171"/>
          <cell r="CR171"/>
          <cell r="CS171"/>
          <cell r="CT171"/>
          <cell r="DH171"/>
          <cell r="DI171"/>
          <cell r="DJ171"/>
          <cell r="DK171"/>
          <cell r="DL171"/>
          <cell r="DM171"/>
          <cell r="DN171"/>
        </row>
        <row r="172">
          <cell r="L172">
            <v>709</v>
          </cell>
          <cell r="M172">
            <v>709</v>
          </cell>
          <cell r="N172">
            <v>709</v>
          </cell>
          <cell r="O172">
            <v>709</v>
          </cell>
          <cell r="P172"/>
          <cell r="Q172"/>
          <cell r="R172"/>
          <cell r="AF172">
            <v>709</v>
          </cell>
          <cell r="AG172">
            <v>709</v>
          </cell>
          <cell r="AH172">
            <v>709</v>
          </cell>
          <cell r="AI172">
            <v>709</v>
          </cell>
          <cell r="AJ172"/>
          <cell r="AK172"/>
          <cell r="AL172"/>
          <cell r="AZ172"/>
          <cell r="BA172"/>
          <cell r="BB172"/>
          <cell r="BC172"/>
          <cell r="BD172"/>
          <cell r="BE172"/>
          <cell r="BF172"/>
          <cell r="BT172"/>
          <cell r="BU172"/>
          <cell r="BV172"/>
          <cell r="BW172"/>
          <cell r="BX172"/>
          <cell r="BY172"/>
          <cell r="BZ172"/>
          <cell r="CN172"/>
          <cell r="CO172"/>
          <cell r="CP172"/>
          <cell r="CQ172"/>
          <cell r="CR172"/>
          <cell r="CS172"/>
          <cell r="CT172"/>
          <cell r="DH172"/>
          <cell r="DI172"/>
          <cell r="DJ172"/>
          <cell r="DK172"/>
          <cell r="DL172"/>
          <cell r="DM172"/>
          <cell r="DN172"/>
        </row>
        <row r="173">
          <cell r="L173"/>
          <cell r="M173"/>
          <cell r="N173"/>
          <cell r="O173"/>
          <cell r="P173"/>
          <cell r="Q173"/>
          <cell r="R173"/>
          <cell r="AF173"/>
          <cell r="AG173"/>
          <cell r="AH173"/>
          <cell r="AI173"/>
          <cell r="AJ173"/>
          <cell r="AK173"/>
          <cell r="AL173"/>
          <cell r="AZ173"/>
          <cell r="BA173"/>
          <cell r="BB173"/>
          <cell r="BC173"/>
          <cell r="BD173"/>
          <cell r="BE173"/>
          <cell r="BF173"/>
          <cell r="BT173">
            <v>2434</v>
          </cell>
          <cell r="BU173">
            <v>2363</v>
          </cell>
          <cell r="BV173">
            <v>2286</v>
          </cell>
          <cell r="BW173">
            <v>2208</v>
          </cell>
          <cell r="BX173"/>
          <cell r="BY173"/>
          <cell r="BZ173"/>
          <cell r="CN173"/>
          <cell r="CO173"/>
          <cell r="CP173"/>
          <cell r="CQ173"/>
          <cell r="CR173"/>
          <cell r="CS173"/>
          <cell r="CT173"/>
          <cell r="DH173"/>
          <cell r="DI173"/>
          <cell r="DJ173"/>
          <cell r="DK173"/>
          <cell r="DL173"/>
          <cell r="DM173"/>
          <cell r="DN173"/>
        </row>
        <row r="174">
          <cell r="L174">
            <v>3760</v>
          </cell>
          <cell r="M174">
            <v>6092</v>
          </cell>
          <cell r="N174">
            <v>10593</v>
          </cell>
          <cell r="O174">
            <v>10001</v>
          </cell>
          <cell r="P174"/>
          <cell r="Q174"/>
          <cell r="R174"/>
          <cell r="AF174">
            <v>1326</v>
          </cell>
          <cell r="AG174">
            <v>3729</v>
          </cell>
          <cell r="AH174">
            <v>8307</v>
          </cell>
          <cell r="AI174">
            <v>7793</v>
          </cell>
          <cell r="AJ174"/>
          <cell r="AK174"/>
          <cell r="AL174"/>
          <cell r="AZ174"/>
          <cell r="BA174"/>
          <cell r="BB174"/>
          <cell r="BC174"/>
          <cell r="BD174"/>
          <cell r="BE174"/>
          <cell r="BF174"/>
          <cell r="BT174"/>
          <cell r="BU174"/>
          <cell r="BV174"/>
          <cell r="BW174"/>
          <cell r="BX174"/>
          <cell r="BY174"/>
          <cell r="BZ174"/>
          <cell r="CN174"/>
          <cell r="CO174"/>
          <cell r="CP174"/>
          <cell r="CQ174"/>
          <cell r="CR174"/>
          <cell r="CS174"/>
          <cell r="CT174"/>
          <cell r="DH174"/>
          <cell r="DI174"/>
          <cell r="DJ174"/>
          <cell r="DK174"/>
          <cell r="DL174"/>
          <cell r="DM174"/>
          <cell r="DN174"/>
        </row>
        <row r="175">
          <cell r="L175"/>
          <cell r="M175"/>
          <cell r="N175"/>
          <cell r="O175"/>
          <cell r="P175"/>
          <cell r="Q175"/>
          <cell r="R175"/>
          <cell r="AF175"/>
          <cell r="AG175"/>
          <cell r="AH175"/>
          <cell r="AI175"/>
          <cell r="AJ175"/>
          <cell r="AK175"/>
          <cell r="AL175"/>
          <cell r="AZ175"/>
          <cell r="BA175"/>
          <cell r="BB175"/>
          <cell r="BC175"/>
          <cell r="BD175"/>
          <cell r="BE175"/>
          <cell r="BF175"/>
          <cell r="BT175"/>
          <cell r="BU175"/>
          <cell r="BV175"/>
          <cell r="BW175"/>
          <cell r="BX175"/>
          <cell r="BY175"/>
          <cell r="BZ175"/>
          <cell r="CN175"/>
          <cell r="CO175"/>
          <cell r="CP175"/>
          <cell r="CQ175"/>
          <cell r="CR175"/>
          <cell r="CS175"/>
          <cell r="CT175"/>
          <cell r="DH175"/>
          <cell r="DI175"/>
          <cell r="DJ175"/>
          <cell r="DK175"/>
          <cell r="DL175"/>
          <cell r="DM175"/>
          <cell r="DN175"/>
        </row>
        <row r="176">
          <cell r="L176"/>
          <cell r="M176"/>
          <cell r="N176"/>
          <cell r="O176"/>
          <cell r="P176"/>
          <cell r="Q176"/>
          <cell r="R176"/>
          <cell r="AF176"/>
          <cell r="AG176"/>
          <cell r="AH176"/>
          <cell r="AI176"/>
          <cell r="AJ176"/>
          <cell r="AK176"/>
          <cell r="AL176"/>
          <cell r="CN176"/>
          <cell r="CO176"/>
          <cell r="CP176"/>
          <cell r="CQ176"/>
          <cell r="CR176"/>
          <cell r="CS176"/>
          <cell r="CT176"/>
        </row>
        <row r="181">
          <cell r="L181">
            <v>548773</v>
          </cell>
          <cell r="M181">
            <v>615126</v>
          </cell>
          <cell r="N181">
            <v>612333</v>
          </cell>
          <cell r="AF181">
            <v>436613</v>
          </cell>
          <cell r="AG181">
            <v>501286</v>
          </cell>
          <cell r="AH181">
            <v>496970</v>
          </cell>
          <cell r="AZ181">
            <v>52234</v>
          </cell>
          <cell r="BA181">
            <v>52863</v>
          </cell>
          <cell r="BB181">
            <v>53555</v>
          </cell>
          <cell r="BT181">
            <v>59696</v>
          </cell>
          <cell r="BU181">
            <v>60794</v>
          </cell>
          <cell r="BV181">
            <v>61615</v>
          </cell>
          <cell r="CN181">
            <v>230</v>
          </cell>
          <cell r="CO181">
            <v>183</v>
          </cell>
          <cell r="CP181">
            <v>193</v>
          </cell>
          <cell r="DH181">
            <v>0</v>
          </cell>
          <cell r="DI181">
            <v>0</v>
          </cell>
          <cell r="DJ181">
            <v>0</v>
          </cell>
        </row>
        <row r="184">
          <cell r="L184">
            <v>496388</v>
          </cell>
          <cell r="M184">
            <v>506427</v>
          </cell>
          <cell r="N184">
            <v>502913</v>
          </cell>
          <cell r="O184">
            <v>526648</v>
          </cell>
          <cell r="P184"/>
          <cell r="Q184"/>
          <cell r="R184"/>
          <cell r="AF184">
            <v>397803</v>
          </cell>
          <cell r="AG184">
            <v>407998</v>
          </cell>
          <cell r="AH184">
            <v>403681</v>
          </cell>
          <cell r="AI184">
            <v>425576</v>
          </cell>
          <cell r="AJ184"/>
          <cell r="AK184"/>
          <cell r="AL184"/>
          <cell r="AZ184">
            <v>51027</v>
          </cell>
          <cell r="BA184">
            <v>50748</v>
          </cell>
          <cell r="BB184">
            <v>51187</v>
          </cell>
          <cell r="BC184">
            <v>53661</v>
          </cell>
          <cell r="BD184"/>
          <cell r="BE184"/>
          <cell r="BF184"/>
          <cell r="BT184">
            <v>47328</v>
          </cell>
          <cell r="BU184">
            <v>47498</v>
          </cell>
          <cell r="BV184">
            <v>47852</v>
          </cell>
          <cell r="BW184">
            <v>47357</v>
          </cell>
          <cell r="BX184"/>
          <cell r="BY184"/>
          <cell r="BZ184"/>
          <cell r="CN184">
            <v>230</v>
          </cell>
          <cell r="CO184">
            <v>183</v>
          </cell>
          <cell r="CP184">
            <v>193</v>
          </cell>
          <cell r="CQ184">
            <v>53</v>
          </cell>
          <cell r="CR184"/>
          <cell r="CS184"/>
          <cell r="CT184"/>
          <cell r="DH184"/>
          <cell r="DI184"/>
          <cell r="DJ184"/>
          <cell r="DK184"/>
          <cell r="DL184"/>
          <cell r="DM184"/>
          <cell r="DN184"/>
        </row>
        <row r="185">
          <cell r="L185"/>
          <cell r="M185"/>
          <cell r="N185"/>
          <cell r="O185"/>
          <cell r="P185"/>
          <cell r="Q185"/>
          <cell r="R185"/>
          <cell r="AF185"/>
          <cell r="AG185"/>
          <cell r="AH185"/>
          <cell r="AI185"/>
          <cell r="AJ185"/>
          <cell r="AK185"/>
          <cell r="AL185"/>
          <cell r="AZ185"/>
          <cell r="BA185"/>
          <cell r="BB185"/>
          <cell r="BC185"/>
          <cell r="BD185"/>
          <cell r="BE185"/>
          <cell r="BF185"/>
          <cell r="BT185"/>
          <cell r="BU185"/>
          <cell r="BV185"/>
          <cell r="BW185"/>
          <cell r="BX185"/>
          <cell r="BY185"/>
          <cell r="BZ185"/>
          <cell r="CN185"/>
          <cell r="CO185"/>
          <cell r="CP185"/>
          <cell r="CQ185"/>
          <cell r="CR185"/>
          <cell r="CS185"/>
          <cell r="CT185"/>
          <cell r="DH185"/>
          <cell r="DI185"/>
          <cell r="DJ185"/>
          <cell r="DK185"/>
          <cell r="DL185"/>
          <cell r="DM185"/>
          <cell r="DN185"/>
        </row>
        <row r="186">
          <cell r="L186"/>
          <cell r="M186"/>
          <cell r="N186"/>
          <cell r="O186"/>
          <cell r="P186"/>
          <cell r="Q186"/>
          <cell r="R186"/>
          <cell r="AF186">
            <v>0</v>
          </cell>
          <cell r="AG186">
            <v>0</v>
          </cell>
          <cell r="AH186">
            <v>0</v>
          </cell>
          <cell r="AZ186">
            <v>0</v>
          </cell>
          <cell r="BA186">
            <v>0</v>
          </cell>
          <cell r="BB186">
            <v>0</v>
          </cell>
          <cell r="BT186">
            <v>0</v>
          </cell>
          <cell r="BU186">
            <v>0</v>
          </cell>
          <cell r="BV186">
            <v>0</v>
          </cell>
          <cell r="CN186">
            <v>0</v>
          </cell>
          <cell r="CO186">
            <v>0</v>
          </cell>
          <cell r="CP186">
            <v>0</v>
          </cell>
          <cell r="DH186">
            <v>0</v>
          </cell>
          <cell r="DI186">
            <v>0</v>
          </cell>
          <cell r="DJ186">
            <v>0</v>
          </cell>
        </row>
        <row r="187">
          <cell r="L187"/>
          <cell r="M187"/>
          <cell r="N187"/>
          <cell r="O187"/>
          <cell r="P187"/>
          <cell r="Q187"/>
          <cell r="R187"/>
          <cell r="AF187">
            <v>0</v>
          </cell>
          <cell r="AG187">
            <v>0</v>
          </cell>
          <cell r="AH187">
            <v>0</v>
          </cell>
          <cell r="AZ187">
            <v>0</v>
          </cell>
          <cell r="BA187">
            <v>0</v>
          </cell>
          <cell r="BB187">
            <v>0</v>
          </cell>
          <cell r="BT187">
            <v>0</v>
          </cell>
          <cell r="BU187">
            <v>0</v>
          </cell>
          <cell r="BV187">
            <v>0</v>
          </cell>
          <cell r="CN187">
            <v>0</v>
          </cell>
          <cell r="CO187">
            <v>0</v>
          </cell>
          <cell r="CP187">
            <v>0</v>
          </cell>
          <cell r="DH187">
            <v>0</v>
          </cell>
          <cell r="DI187">
            <v>0</v>
          </cell>
          <cell r="DJ187">
            <v>0</v>
          </cell>
        </row>
        <row r="188">
          <cell r="L188"/>
          <cell r="M188"/>
          <cell r="N188"/>
          <cell r="O188"/>
          <cell r="P188"/>
          <cell r="Q188"/>
          <cell r="R188"/>
          <cell r="AF188">
            <v>0</v>
          </cell>
          <cell r="AG188">
            <v>0</v>
          </cell>
          <cell r="AH188">
            <v>0</v>
          </cell>
          <cell r="AZ188">
            <v>0</v>
          </cell>
          <cell r="BA188">
            <v>0</v>
          </cell>
          <cell r="BB188">
            <v>0</v>
          </cell>
          <cell r="BT188">
            <v>0</v>
          </cell>
          <cell r="BU188">
            <v>0</v>
          </cell>
          <cell r="BV188">
            <v>0</v>
          </cell>
          <cell r="CN188">
            <v>0</v>
          </cell>
          <cell r="CO188">
            <v>0</v>
          </cell>
          <cell r="CP188">
            <v>0</v>
          </cell>
          <cell r="DH188">
            <v>0</v>
          </cell>
          <cell r="DI188">
            <v>0</v>
          </cell>
          <cell r="DJ188">
            <v>0</v>
          </cell>
        </row>
        <row r="189">
          <cell r="L189"/>
          <cell r="M189"/>
          <cell r="N189"/>
          <cell r="O189"/>
          <cell r="P189"/>
          <cell r="Q189"/>
          <cell r="R189"/>
          <cell r="AF189">
            <v>0</v>
          </cell>
          <cell r="AG189">
            <v>0</v>
          </cell>
          <cell r="AH189">
            <v>0</v>
          </cell>
          <cell r="AZ189">
            <v>0</v>
          </cell>
          <cell r="BA189">
            <v>0</v>
          </cell>
          <cell r="BB189">
            <v>0</v>
          </cell>
          <cell r="BT189">
            <v>0</v>
          </cell>
          <cell r="BU189">
            <v>0</v>
          </cell>
          <cell r="BV189">
            <v>0</v>
          </cell>
          <cell r="CN189">
            <v>0</v>
          </cell>
          <cell r="CO189">
            <v>0</v>
          </cell>
          <cell r="CP189">
            <v>0</v>
          </cell>
          <cell r="DH189">
            <v>0</v>
          </cell>
          <cell r="DI189">
            <v>0</v>
          </cell>
          <cell r="DJ189">
            <v>0</v>
          </cell>
        </row>
        <row r="190">
          <cell r="L190"/>
          <cell r="M190"/>
          <cell r="N190"/>
          <cell r="O190"/>
          <cell r="P190"/>
          <cell r="Q190"/>
          <cell r="R190"/>
          <cell r="AF190">
            <v>0</v>
          </cell>
          <cell r="AG190">
            <v>0</v>
          </cell>
          <cell r="AH190">
            <v>0</v>
          </cell>
          <cell r="AZ190">
            <v>0</v>
          </cell>
          <cell r="BA190">
            <v>0</v>
          </cell>
          <cell r="BB190">
            <v>0</v>
          </cell>
          <cell r="BT190">
            <v>0</v>
          </cell>
          <cell r="BU190">
            <v>0</v>
          </cell>
          <cell r="BV190">
            <v>0</v>
          </cell>
          <cell r="CN190">
            <v>0</v>
          </cell>
          <cell r="CO190">
            <v>0</v>
          </cell>
          <cell r="CP190">
            <v>0</v>
          </cell>
          <cell r="DH190">
            <v>0</v>
          </cell>
          <cell r="DI190">
            <v>0</v>
          </cell>
          <cell r="DJ190">
            <v>0</v>
          </cell>
        </row>
        <row r="191">
          <cell r="L191"/>
          <cell r="M191"/>
          <cell r="N191"/>
          <cell r="O191"/>
          <cell r="P191"/>
          <cell r="Q191"/>
          <cell r="R191"/>
          <cell r="AF191">
            <v>0</v>
          </cell>
          <cell r="AG191">
            <v>0</v>
          </cell>
          <cell r="AH191">
            <v>0</v>
          </cell>
          <cell r="AZ191">
            <v>0</v>
          </cell>
          <cell r="BA191">
            <v>0</v>
          </cell>
          <cell r="BB191">
            <v>0</v>
          </cell>
          <cell r="BT191">
            <v>0</v>
          </cell>
          <cell r="BU191">
            <v>0</v>
          </cell>
          <cell r="BV191">
            <v>0</v>
          </cell>
          <cell r="CN191">
            <v>0</v>
          </cell>
          <cell r="CO191">
            <v>0</v>
          </cell>
          <cell r="CP191">
            <v>0</v>
          </cell>
          <cell r="DH191">
            <v>0</v>
          </cell>
          <cell r="DI191">
            <v>0</v>
          </cell>
          <cell r="DJ191">
            <v>0</v>
          </cell>
        </row>
        <row r="192">
          <cell r="L192"/>
          <cell r="M192"/>
          <cell r="N192"/>
          <cell r="O192"/>
          <cell r="P192"/>
          <cell r="Q192"/>
          <cell r="R192"/>
          <cell r="AF192">
            <v>0</v>
          </cell>
          <cell r="AG192">
            <v>0</v>
          </cell>
          <cell r="AH192">
            <v>0</v>
          </cell>
          <cell r="AZ192">
            <v>0</v>
          </cell>
          <cell r="BA192">
            <v>0</v>
          </cell>
          <cell r="BB192">
            <v>0</v>
          </cell>
          <cell r="BT192">
            <v>0</v>
          </cell>
          <cell r="BU192">
            <v>0</v>
          </cell>
          <cell r="BV192">
            <v>0</v>
          </cell>
          <cell r="CN192">
            <v>0</v>
          </cell>
          <cell r="CO192">
            <v>0</v>
          </cell>
          <cell r="CP192">
            <v>0</v>
          </cell>
          <cell r="DH192">
            <v>0</v>
          </cell>
          <cell r="DI192">
            <v>0</v>
          </cell>
          <cell r="DJ192">
            <v>0</v>
          </cell>
        </row>
        <row r="193">
          <cell r="L193"/>
          <cell r="M193"/>
          <cell r="N193"/>
          <cell r="O193"/>
          <cell r="P193"/>
          <cell r="Q193"/>
          <cell r="R193"/>
          <cell r="AF193">
            <v>0</v>
          </cell>
          <cell r="AG193">
            <v>0</v>
          </cell>
          <cell r="AH193">
            <v>0</v>
          </cell>
          <cell r="AZ193">
            <v>0</v>
          </cell>
          <cell r="BA193">
            <v>0</v>
          </cell>
          <cell r="BB193">
            <v>0</v>
          </cell>
          <cell r="BT193">
            <v>0</v>
          </cell>
          <cell r="BU193">
            <v>0</v>
          </cell>
          <cell r="BV193">
            <v>0</v>
          </cell>
          <cell r="CN193">
            <v>0</v>
          </cell>
          <cell r="CO193">
            <v>0</v>
          </cell>
          <cell r="CP193">
            <v>0</v>
          </cell>
          <cell r="DH193">
            <v>0</v>
          </cell>
          <cell r="DI193">
            <v>0</v>
          </cell>
          <cell r="DJ193">
            <v>0</v>
          </cell>
        </row>
        <row r="194">
          <cell r="L194"/>
          <cell r="M194"/>
          <cell r="N194"/>
          <cell r="O194"/>
          <cell r="P194"/>
          <cell r="Q194"/>
          <cell r="R194"/>
          <cell r="AF194">
            <v>0</v>
          </cell>
          <cell r="AG194">
            <v>0</v>
          </cell>
          <cell r="AH194">
            <v>0</v>
          </cell>
          <cell r="AZ194">
            <v>0</v>
          </cell>
          <cell r="BA194">
            <v>0</v>
          </cell>
          <cell r="BB194">
            <v>0</v>
          </cell>
          <cell r="BT194">
            <v>0</v>
          </cell>
          <cell r="BU194">
            <v>0</v>
          </cell>
          <cell r="BV194">
            <v>0</v>
          </cell>
          <cell r="CN194">
            <v>0</v>
          </cell>
          <cell r="CO194">
            <v>0</v>
          </cell>
          <cell r="CP194">
            <v>0</v>
          </cell>
          <cell r="DH194">
            <v>0</v>
          </cell>
          <cell r="DI194">
            <v>0</v>
          </cell>
          <cell r="DJ194">
            <v>0</v>
          </cell>
        </row>
        <row r="195">
          <cell r="L195"/>
          <cell r="M195"/>
          <cell r="N195"/>
          <cell r="O195"/>
          <cell r="P195"/>
          <cell r="Q195"/>
          <cell r="R195"/>
          <cell r="AF195">
            <v>0</v>
          </cell>
          <cell r="AG195">
            <v>0</v>
          </cell>
          <cell r="AH195">
            <v>0</v>
          </cell>
          <cell r="AZ195">
            <v>0</v>
          </cell>
          <cell r="BA195">
            <v>0</v>
          </cell>
          <cell r="BB195">
            <v>0</v>
          </cell>
          <cell r="BT195">
            <v>0</v>
          </cell>
          <cell r="BU195">
            <v>0</v>
          </cell>
          <cell r="BV195">
            <v>0</v>
          </cell>
          <cell r="CN195">
            <v>0</v>
          </cell>
          <cell r="CO195">
            <v>0</v>
          </cell>
          <cell r="CP195">
            <v>0</v>
          </cell>
          <cell r="DH195">
            <v>0</v>
          </cell>
          <cell r="DI195">
            <v>0</v>
          </cell>
          <cell r="DJ195">
            <v>0</v>
          </cell>
        </row>
        <row r="196">
          <cell r="L196"/>
          <cell r="M196"/>
          <cell r="N196"/>
          <cell r="O196"/>
          <cell r="P196"/>
          <cell r="Q196"/>
          <cell r="R196"/>
          <cell r="AF196">
            <v>0</v>
          </cell>
          <cell r="AG196">
            <v>0</v>
          </cell>
          <cell r="AH196">
            <v>0</v>
          </cell>
          <cell r="AZ196">
            <v>0</v>
          </cell>
          <cell r="BA196">
            <v>0</v>
          </cell>
          <cell r="BB196">
            <v>0</v>
          </cell>
          <cell r="BT196">
            <v>0</v>
          </cell>
          <cell r="BU196">
            <v>0</v>
          </cell>
          <cell r="BV196">
            <v>0</v>
          </cell>
          <cell r="CN196">
            <v>0</v>
          </cell>
          <cell r="CO196">
            <v>0</v>
          </cell>
          <cell r="CP196">
            <v>0</v>
          </cell>
          <cell r="DH196">
            <v>0</v>
          </cell>
          <cell r="DI196">
            <v>0</v>
          </cell>
          <cell r="DJ196">
            <v>0</v>
          </cell>
        </row>
        <row r="197">
          <cell r="L197"/>
          <cell r="M197"/>
          <cell r="N197"/>
          <cell r="O197"/>
          <cell r="P197"/>
          <cell r="Q197"/>
          <cell r="R197"/>
          <cell r="AF197">
            <v>0</v>
          </cell>
          <cell r="AG197">
            <v>0</v>
          </cell>
          <cell r="AH197">
            <v>0</v>
          </cell>
          <cell r="AZ197">
            <v>0</v>
          </cell>
          <cell r="BA197">
            <v>0</v>
          </cell>
          <cell r="BB197">
            <v>0</v>
          </cell>
          <cell r="BT197">
            <v>0</v>
          </cell>
          <cell r="BU197">
            <v>0</v>
          </cell>
          <cell r="BV197">
            <v>0</v>
          </cell>
          <cell r="CN197">
            <v>0</v>
          </cell>
          <cell r="CO197">
            <v>0</v>
          </cell>
          <cell r="CP197">
            <v>0</v>
          </cell>
          <cell r="DH197">
            <v>0</v>
          </cell>
          <cell r="DI197">
            <v>0</v>
          </cell>
          <cell r="DJ197">
            <v>0</v>
          </cell>
        </row>
        <row r="198">
          <cell r="L198"/>
          <cell r="M198"/>
          <cell r="N198"/>
          <cell r="O198"/>
          <cell r="P198"/>
          <cell r="Q198"/>
          <cell r="R198"/>
          <cell r="AF198">
            <v>0</v>
          </cell>
          <cell r="AG198">
            <v>0</v>
          </cell>
          <cell r="AH198">
            <v>0</v>
          </cell>
          <cell r="AZ198">
            <v>0</v>
          </cell>
          <cell r="BA198">
            <v>0</v>
          </cell>
          <cell r="BB198">
            <v>0</v>
          </cell>
          <cell r="BT198">
            <v>0</v>
          </cell>
          <cell r="BU198">
            <v>0</v>
          </cell>
          <cell r="BV198">
            <v>0</v>
          </cell>
          <cell r="CN198">
            <v>0</v>
          </cell>
          <cell r="CO198">
            <v>0</v>
          </cell>
          <cell r="CP198">
            <v>0</v>
          </cell>
          <cell r="DH198">
            <v>0</v>
          </cell>
          <cell r="DI198">
            <v>0</v>
          </cell>
          <cell r="DJ198">
            <v>0</v>
          </cell>
        </row>
        <row r="199">
          <cell r="L199"/>
          <cell r="M199"/>
          <cell r="N199"/>
          <cell r="O199"/>
          <cell r="P199"/>
          <cell r="Q199"/>
          <cell r="R199"/>
          <cell r="AF199">
            <v>0</v>
          </cell>
          <cell r="AG199">
            <v>0</v>
          </cell>
          <cell r="AH199">
            <v>0</v>
          </cell>
          <cell r="AZ199">
            <v>0</v>
          </cell>
          <cell r="BA199">
            <v>0</v>
          </cell>
          <cell r="BB199">
            <v>0</v>
          </cell>
          <cell r="BT199">
            <v>0</v>
          </cell>
          <cell r="BU199">
            <v>0</v>
          </cell>
          <cell r="BV199">
            <v>0</v>
          </cell>
          <cell r="CN199">
            <v>0</v>
          </cell>
          <cell r="CO199">
            <v>0</v>
          </cell>
          <cell r="CP199">
            <v>0</v>
          </cell>
          <cell r="DH199">
            <v>0</v>
          </cell>
          <cell r="DI199">
            <v>0</v>
          </cell>
          <cell r="DJ199">
            <v>0</v>
          </cell>
        </row>
        <row r="200">
          <cell r="L200"/>
          <cell r="M200"/>
          <cell r="N200"/>
          <cell r="O200"/>
          <cell r="P200"/>
          <cell r="Q200"/>
          <cell r="R200"/>
          <cell r="AF200">
            <v>0</v>
          </cell>
          <cell r="AG200">
            <v>0</v>
          </cell>
          <cell r="AH200">
            <v>0</v>
          </cell>
          <cell r="AZ200">
            <v>0</v>
          </cell>
          <cell r="BA200">
            <v>0</v>
          </cell>
          <cell r="BB200">
            <v>0</v>
          </cell>
          <cell r="BT200">
            <v>0</v>
          </cell>
          <cell r="BU200">
            <v>0</v>
          </cell>
          <cell r="BV200">
            <v>0</v>
          </cell>
          <cell r="CN200">
            <v>0</v>
          </cell>
          <cell r="CO200">
            <v>0</v>
          </cell>
          <cell r="CP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L201"/>
          <cell r="M201"/>
          <cell r="N201"/>
          <cell r="O201"/>
          <cell r="P201"/>
          <cell r="Q201"/>
          <cell r="R201"/>
          <cell r="AF201">
            <v>0</v>
          </cell>
          <cell r="AG201">
            <v>0</v>
          </cell>
          <cell r="AH201">
            <v>0</v>
          </cell>
          <cell r="AZ201">
            <v>0</v>
          </cell>
          <cell r="BA201">
            <v>0</v>
          </cell>
          <cell r="BB201">
            <v>0</v>
          </cell>
          <cell r="BT201">
            <v>0</v>
          </cell>
          <cell r="BU201">
            <v>0</v>
          </cell>
          <cell r="BV201">
            <v>0</v>
          </cell>
          <cell r="CN201">
            <v>0</v>
          </cell>
          <cell r="CO201">
            <v>0</v>
          </cell>
          <cell r="CP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L202"/>
          <cell r="M202"/>
          <cell r="N202"/>
          <cell r="O202"/>
          <cell r="P202"/>
          <cell r="Q202"/>
          <cell r="R202"/>
          <cell r="AF202">
            <v>0</v>
          </cell>
          <cell r="AG202">
            <v>0</v>
          </cell>
          <cell r="AH202">
            <v>0</v>
          </cell>
          <cell r="AZ202">
            <v>0</v>
          </cell>
          <cell r="BA202">
            <v>0</v>
          </cell>
          <cell r="BB202">
            <v>0</v>
          </cell>
          <cell r="BT202">
            <v>0</v>
          </cell>
          <cell r="BU202">
            <v>0</v>
          </cell>
          <cell r="BV202">
            <v>0</v>
          </cell>
          <cell r="CN202">
            <v>0</v>
          </cell>
          <cell r="CO202">
            <v>0</v>
          </cell>
          <cell r="CP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L203"/>
          <cell r="M203"/>
          <cell r="N203"/>
          <cell r="O203"/>
          <cell r="P203"/>
          <cell r="Q203"/>
          <cell r="R203"/>
          <cell r="AF203">
            <v>0</v>
          </cell>
          <cell r="AG203">
            <v>0</v>
          </cell>
          <cell r="AH203">
            <v>0</v>
          </cell>
          <cell r="AZ203">
            <v>0</v>
          </cell>
          <cell r="BA203">
            <v>0</v>
          </cell>
          <cell r="BB203">
            <v>0</v>
          </cell>
          <cell r="BT203">
            <v>0</v>
          </cell>
          <cell r="BU203">
            <v>0</v>
          </cell>
          <cell r="BV203">
            <v>0</v>
          </cell>
          <cell r="CN203">
            <v>0</v>
          </cell>
          <cell r="CO203">
            <v>0</v>
          </cell>
          <cell r="CP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L204"/>
          <cell r="M204"/>
          <cell r="N204"/>
          <cell r="O204"/>
          <cell r="P204"/>
          <cell r="Q204"/>
          <cell r="R204"/>
          <cell r="AF204">
            <v>0</v>
          </cell>
          <cell r="AG204">
            <v>0</v>
          </cell>
          <cell r="AH204">
            <v>0</v>
          </cell>
          <cell r="AZ204">
            <v>0</v>
          </cell>
          <cell r="BA204">
            <v>0</v>
          </cell>
          <cell r="BB204">
            <v>0</v>
          </cell>
          <cell r="BT204">
            <v>0</v>
          </cell>
          <cell r="BU204">
            <v>0</v>
          </cell>
          <cell r="BV204">
            <v>0</v>
          </cell>
          <cell r="CN204">
            <v>0</v>
          </cell>
          <cell r="CO204">
            <v>0</v>
          </cell>
          <cell r="CP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L205"/>
          <cell r="M205"/>
          <cell r="N205"/>
          <cell r="O205"/>
          <cell r="P205"/>
          <cell r="Q205"/>
          <cell r="R205"/>
          <cell r="AF205">
            <v>0</v>
          </cell>
          <cell r="AG205">
            <v>0</v>
          </cell>
          <cell r="AH205">
            <v>0</v>
          </cell>
          <cell r="AZ205">
            <v>0</v>
          </cell>
          <cell r="BA205">
            <v>0</v>
          </cell>
          <cell r="BB205">
            <v>0</v>
          </cell>
          <cell r="BT205">
            <v>0</v>
          </cell>
          <cell r="BU205">
            <v>0</v>
          </cell>
          <cell r="BV205">
            <v>0</v>
          </cell>
          <cell r="CN205">
            <v>0</v>
          </cell>
          <cell r="CO205">
            <v>0</v>
          </cell>
          <cell r="CP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L206"/>
          <cell r="M206"/>
          <cell r="N206"/>
          <cell r="O206"/>
          <cell r="P206"/>
          <cell r="Q206"/>
          <cell r="R206"/>
          <cell r="AF206">
            <v>0</v>
          </cell>
          <cell r="AG206">
            <v>0</v>
          </cell>
          <cell r="AH206">
            <v>0</v>
          </cell>
          <cell r="AZ206">
            <v>0</v>
          </cell>
          <cell r="BA206">
            <v>0</v>
          </cell>
          <cell r="BB206">
            <v>0</v>
          </cell>
          <cell r="BT206">
            <v>0</v>
          </cell>
          <cell r="BU206">
            <v>0</v>
          </cell>
          <cell r="BV206">
            <v>0</v>
          </cell>
          <cell r="CN206">
            <v>0</v>
          </cell>
          <cell r="CO206">
            <v>0</v>
          </cell>
          <cell r="CP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L207"/>
          <cell r="M207"/>
          <cell r="N207"/>
          <cell r="O207"/>
          <cell r="P207"/>
          <cell r="Q207"/>
          <cell r="R207"/>
          <cell r="AF207">
            <v>0</v>
          </cell>
          <cell r="AG207">
            <v>0</v>
          </cell>
          <cell r="AH207">
            <v>0</v>
          </cell>
          <cell r="AZ207">
            <v>0</v>
          </cell>
          <cell r="BA207">
            <v>0</v>
          </cell>
          <cell r="BB207">
            <v>0</v>
          </cell>
          <cell r="BT207">
            <v>0</v>
          </cell>
          <cell r="BU207">
            <v>0</v>
          </cell>
          <cell r="BV207">
            <v>0</v>
          </cell>
          <cell r="CN207">
            <v>0</v>
          </cell>
          <cell r="CO207">
            <v>0</v>
          </cell>
          <cell r="CP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L208"/>
          <cell r="M208"/>
          <cell r="N208"/>
          <cell r="O208"/>
          <cell r="P208"/>
          <cell r="Q208"/>
          <cell r="R208"/>
          <cell r="AF208">
            <v>0</v>
          </cell>
          <cell r="AG208">
            <v>0</v>
          </cell>
          <cell r="AH208">
            <v>0</v>
          </cell>
          <cell r="AZ208">
            <v>0</v>
          </cell>
          <cell r="BA208">
            <v>0</v>
          </cell>
          <cell r="BB208">
            <v>0</v>
          </cell>
          <cell r="BT208">
            <v>0</v>
          </cell>
          <cell r="BU208">
            <v>0</v>
          </cell>
          <cell r="BV208">
            <v>0</v>
          </cell>
          <cell r="CN208">
            <v>0</v>
          </cell>
          <cell r="CO208">
            <v>0</v>
          </cell>
          <cell r="CP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L209"/>
          <cell r="M209"/>
          <cell r="N209"/>
          <cell r="O209"/>
          <cell r="P209"/>
          <cell r="Q209"/>
          <cell r="R209"/>
          <cell r="AF209">
            <v>0</v>
          </cell>
          <cell r="AG209">
            <v>0</v>
          </cell>
          <cell r="AH209">
            <v>0</v>
          </cell>
          <cell r="AZ209">
            <v>0</v>
          </cell>
          <cell r="BA209">
            <v>0</v>
          </cell>
          <cell r="BB209">
            <v>0</v>
          </cell>
          <cell r="BT209">
            <v>0</v>
          </cell>
          <cell r="BU209">
            <v>0</v>
          </cell>
          <cell r="BV209">
            <v>0</v>
          </cell>
          <cell r="CN209">
            <v>0</v>
          </cell>
          <cell r="CO209">
            <v>0</v>
          </cell>
          <cell r="CP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L210"/>
          <cell r="M210"/>
          <cell r="N210"/>
          <cell r="O210"/>
          <cell r="P210"/>
          <cell r="Q210"/>
          <cell r="R210"/>
          <cell r="AF210">
            <v>0</v>
          </cell>
          <cell r="AG210">
            <v>0</v>
          </cell>
          <cell r="AH210">
            <v>0</v>
          </cell>
          <cell r="AZ210">
            <v>0</v>
          </cell>
          <cell r="BA210">
            <v>0</v>
          </cell>
          <cell r="BB210">
            <v>0</v>
          </cell>
          <cell r="BT210">
            <v>0</v>
          </cell>
          <cell r="BU210">
            <v>0</v>
          </cell>
          <cell r="BV210">
            <v>0</v>
          </cell>
          <cell r="CN210">
            <v>0</v>
          </cell>
          <cell r="CO210">
            <v>0</v>
          </cell>
          <cell r="CP210">
            <v>0</v>
          </cell>
          <cell r="DH210">
            <v>0</v>
          </cell>
          <cell r="DI210">
            <v>0</v>
          </cell>
          <cell r="DJ210">
            <v>0</v>
          </cell>
        </row>
        <row r="211">
          <cell r="L211"/>
          <cell r="M211"/>
          <cell r="N211"/>
          <cell r="O211"/>
          <cell r="P211"/>
          <cell r="Q211"/>
          <cell r="R211"/>
          <cell r="AF211">
            <v>0</v>
          </cell>
          <cell r="AG211">
            <v>0</v>
          </cell>
          <cell r="AH211">
            <v>0</v>
          </cell>
          <cell r="AZ211">
            <v>0</v>
          </cell>
          <cell r="BA211">
            <v>0</v>
          </cell>
          <cell r="BB211">
            <v>0</v>
          </cell>
          <cell r="BT211">
            <v>0</v>
          </cell>
          <cell r="BU211">
            <v>0</v>
          </cell>
          <cell r="BV211">
            <v>0</v>
          </cell>
          <cell r="CN211">
            <v>0</v>
          </cell>
          <cell r="CO211">
            <v>0</v>
          </cell>
          <cell r="CP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L212"/>
          <cell r="M212"/>
          <cell r="N212"/>
          <cell r="O212"/>
          <cell r="P212"/>
          <cell r="Q212"/>
          <cell r="R212"/>
          <cell r="AF212">
            <v>0</v>
          </cell>
          <cell r="AG212">
            <v>0</v>
          </cell>
          <cell r="AH212">
            <v>0</v>
          </cell>
          <cell r="AZ212">
            <v>0</v>
          </cell>
          <cell r="BA212">
            <v>0</v>
          </cell>
          <cell r="BB212">
            <v>0</v>
          </cell>
          <cell r="BT212">
            <v>0</v>
          </cell>
          <cell r="BU212">
            <v>0</v>
          </cell>
          <cell r="BV212">
            <v>0</v>
          </cell>
          <cell r="CN212">
            <v>0</v>
          </cell>
          <cell r="CO212">
            <v>0</v>
          </cell>
          <cell r="CP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L213"/>
          <cell r="M213"/>
          <cell r="N213"/>
          <cell r="O213"/>
          <cell r="P213"/>
          <cell r="Q213"/>
          <cell r="R213"/>
          <cell r="AF213">
            <v>0</v>
          </cell>
          <cell r="AG213">
            <v>0</v>
          </cell>
          <cell r="AH213">
            <v>0</v>
          </cell>
          <cell r="AZ213">
            <v>0</v>
          </cell>
          <cell r="BA213">
            <v>0</v>
          </cell>
          <cell r="BB213">
            <v>0</v>
          </cell>
          <cell r="BT213">
            <v>0</v>
          </cell>
          <cell r="BU213">
            <v>0</v>
          </cell>
          <cell r="BV213">
            <v>0</v>
          </cell>
          <cell r="CN213">
            <v>0</v>
          </cell>
          <cell r="CO213">
            <v>0</v>
          </cell>
          <cell r="CP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L214"/>
          <cell r="M214"/>
          <cell r="N214"/>
          <cell r="O214"/>
          <cell r="P214"/>
          <cell r="Q214"/>
          <cell r="R214"/>
          <cell r="AF214">
            <v>0</v>
          </cell>
          <cell r="AG214">
            <v>0</v>
          </cell>
          <cell r="AH214">
            <v>0</v>
          </cell>
          <cell r="AZ214">
            <v>0</v>
          </cell>
          <cell r="BA214">
            <v>0</v>
          </cell>
          <cell r="BB214">
            <v>0</v>
          </cell>
          <cell r="BT214">
            <v>0</v>
          </cell>
          <cell r="BU214">
            <v>0</v>
          </cell>
          <cell r="BV214">
            <v>0</v>
          </cell>
          <cell r="CN214">
            <v>0</v>
          </cell>
          <cell r="CO214">
            <v>0</v>
          </cell>
          <cell r="CP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L215"/>
          <cell r="M215"/>
          <cell r="N215"/>
          <cell r="O215"/>
          <cell r="P215"/>
          <cell r="Q215"/>
          <cell r="R215"/>
          <cell r="AF215">
            <v>0</v>
          </cell>
          <cell r="AG215">
            <v>0</v>
          </cell>
          <cell r="AH215">
            <v>0</v>
          </cell>
          <cell r="AZ215">
            <v>0</v>
          </cell>
          <cell r="BA215">
            <v>0</v>
          </cell>
          <cell r="BB215">
            <v>0</v>
          </cell>
          <cell r="BT215">
            <v>0</v>
          </cell>
          <cell r="BU215">
            <v>0</v>
          </cell>
          <cell r="BV215">
            <v>0</v>
          </cell>
          <cell r="CN215">
            <v>0</v>
          </cell>
          <cell r="CO215">
            <v>0</v>
          </cell>
          <cell r="CP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L216">
            <v>52385</v>
          </cell>
          <cell r="M216">
            <v>108699</v>
          </cell>
          <cell r="N216">
            <v>109420</v>
          </cell>
          <cell r="O216">
            <v>63586</v>
          </cell>
          <cell r="P216"/>
          <cell r="Q216"/>
          <cell r="R216"/>
          <cell r="AF216">
            <v>38810</v>
          </cell>
          <cell r="AG216">
            <v>93288</v>
          </cell>
          <cell r="AH216">
            <v>93289</v>
          </cell>
          <cell r="AI216">
            <v>48059</v>
          </cell>
          <cell r="AJ216"/>
          <cell r="AK216"/>
          <cell r="AL216"/>
          <cell r="AZ216">
            <v>1207</v>
          </cell>
          <cell r="BA216">
            <v>2115</v>
          </cell>
          <cell r="BB216">
            <v>2368</v>
          </cell>
          <cell r="BC216">
            <v>2088</v>
          </cell>
          <cell r="BD216"/>
          <cell r="BE216"/>
          <cell r="BF216"/>
          <cell r="BT216">
            <v>12368</v>
          </cell>
          <cell r="BU216">
            <v>13296</v>
          </cell>
          <cell r="BV216">
            <v>13763</v>
          </cell>
          <cell r="BW216">
            <v>13440</v>
          </cell>
          <cell r="BX216"/>
          <cell r="BY216"/>
          <cell r="BZ216"/>
          <cell r="CN216"/>
          <cell r="CO216"/>
          <cell r="CP216"/>
          <cell r="CQ216"/>
          <cell r="CR216"/>
          <cell r="CS216"/>
          <cell r="CT216"/>
          <cell r="DH216"/>
          <cell r="DI216"/>
          <cell r="DJ216"/>
          <cell r="DK216"/>
          <cell r="DL216"/>
          <cell r="DM216"/>
          <cell r="DN216"/>
        </row>
        <row r="232">
          <cell r="L232">
            <v>23937</v>
          </cell>
          <cell r="M232">
            <v>23389</v>
          </cell>
          <cell r="N232">
            <v>23997</v>
          </cell>
          <cell r="O232">
            <v>25837</v>
          </cell>
          <cell r="P232"/>
          <cell r="Q232"/>
          <cell r="R232"/>
          <cell r="AF232">
            <v>12910</v>
          </cell>
          <cell r="AG232">
            <v>12228</v>
          </cell>
          <cell r="AH232">
            <v>12853</v>
          </cell>
          <cell r="AI232">
            <v>13353</v>
          </cell>
          <cell r="AJ232"/>
          <cell r="AK232"/>
          <cell r="AL232"/>
          <cell r="AZ232">
            <v>4884</v>
          </cell>
          <cell r="BA232">
            <v>4959</v>
          </cell>
          <cell r="BB232">
            <v>4723</v>
          </cell>
          <cell r="BC232">
            <v>5741</v>
          </cell>
          <cell r="BD232"/>
          <cell r="BE232"/>
          <cell r="BF232"/>
          <cell r="BT232">
            <v>4438</v>
          </cell>
          <cell r="BU232">
            <v>4399</v>
          </cell>
          <cell r="BV232">
            <v>4531</v>
          </cell>
          <cell r="BW232">
            <v>4723</v>
          </cell>
          <cell r="BX232"/>
          <cell r="BY232"/>
          <cell r="BZ232"/>
          <cell r="CN232">
            <v>1705</v>
          </cell>
          <cell r="CO232">
            <v>1803</v>
          </cell>
          <cell r="CP232">
            <v>1890</v>
          </cell>
          <cell r="CQ232">
            <v>2020</v>
          </cell>
          <cell r="CR232"/>
          <cell r="CS232"/>
          <cell r="CT232"/>
          <cell r="DH232"/>
          <cell r="DI232"/>
          <cell r="DJ232"/>
          <cell r="DK232"/>
          <cell r="DL232"/>
          <cell r="DM232"/>
          <cell r="DN232"/>
        </row>
        <row r="233">
          <cell r="L233">
            <v>16919</v>
          </cell>
          <cell r="M233">
            <v>14802</v>
          </cell>
          <cell r="N233">
            <v>25490</v>
          </cell>
          <cell r="O233">
            <v>11622</v>
          </cell>
          <cell r="P233"/>
          <cell r="Q233"/>
          <cell r="R233"/>
          <cell r="AF233">
            <v>16582</v>
          </cell>
          <cell r="AG233">
            <v>14489</v>
          </cell>
          <cell r="AH233">
            <v>25277</v>
          </cell>
          <cell r="AI233">
            <v>11405</v>
          </cell>
          <cell r="AJ233"/>
          <cell r="AK233"/>
          <cell r="AL233"/>
          <cell r="AZ233">
            <v>116</v>
          </cell>
          <cell r="BA233">
            <v>67</v>
          </cell>
          <cell r="BB233">
            <v>65</v>
          </cell>
          <cell r="BC233">
            <v>66</v>
          </cell>
          <cell r="BD233"/>
          <cell r="BE233"/>
          <cell r="BF233"/>
          <cell r="BT233">
            <v>146</v>
          </cell>
          <cell r="BU233">
            <v>165</v>
          </cell>
          <cell r="BV233">
            <v>68</v>
          </cell>
          <cell r="BW233">
            <v>70</v>
          </cell>
          <cell r="BX233"/>
          <cell r="BY233"/>
          <cell r="BZ233"/>
          <cell r="CN233">
            <v>75</v>
          </cell>
          <cell r="CO233">
            <v>81</v>
          </cell>
          <cell r="CP233">
            <v>80</v>
          </cell>
          <cell r="CQ233">
            <v>81</v>
          </cell>
          <cell r="CR233"/>
          <cell r="CS233"/>
          <cell r="CT233"/>
          <cell r="DH233"/>
          <cell r="DI233"/>
          <cell r="DJ233"/>
          <cell r="DK233"/>
          <cell r="DL233"/>
          <cell r="DM233"/>
          <cell r="DN233"/>
        </row>
        <row r="234">
          <cell r="L234">
            <v>5917</v>
          </cell>
          <cell r="M234">
            <v>8753</v>
          </cell>
          <cell r="N234">
            <v>7097</v>
          </cell>
          <cell r="O234">
            <v>3822</v>
          </cell>
          <cell r="P234"/>
          <cell r="Q234"/>
          <cell r="R234"/>
          <cell r="AF234">
            <v>5870</v>
          </cell>
          <cell r="AG234">
            <v>8680</v>
          </cell>
          <cell r="AH234">
            <v>6989</v>
          </cell>
          <cell r="AI234">
            <v>3822</v>
          </cell>
          <cell r="AJ234"/>
          <cell r="AK234"/>
          <cell r="AL234"/>
          <cell r="AZ234">
            <v>11</v>
          </cell>
          <cell r="BA234">
            <v>24</v>
          </cell>
          <cell r="BB234">
            <v>48</v>
          </cell>
          <cell r="BC234"/>
          <cell r="BD234"/>
          <cell r="BE234"/>
          <cell r="BF234"/>
          <cell r="BT234">
            <v>36</v>
          </cell>
          <cell r="BU234">
            <v>49</v>
          </cell>
          <cell r="BV234">
            <v>60</v>
          </cell>
          <cell r="BW234"/>
          <cell r="BX234"/>
          <cell r="BY234"/>
          <cell r="BZ234"/>
          <cell r="CN234"/>
          <cell r="CO234"/>
          <cell r="CP234"/>
          <cell r="CQ234"/>
          <cell r="CR234"/>
          <cell r="CS234"/>
          <cell r="CT234"/>
          <cell r="DH234"/>
          <cell r="DI234"/>
          <cell r="DJ234"/>
          <cell r="DK234"/>
          <cell r="DL234"/>
          <cell r="DM234"/>
          <cell r="DN234"/>
        </row>
        <row r="235">
          <cell r="L235">
            <v>1190</v>
          </cell>
          <cell r="M235">
            <v>681</v>
          </cell>
          <cell r="N235">
            <v>382</v>
          </cell>
          <cell r="O235">
            <v>229</v>
          </cell>
          <cell r="P235"/>
          <cell r="Q235"/>
          <cell r="R235"/>
          <cell r="AF235">
            <v>689</v>
          </cell>
          <cell r="AG235">
            <v>394</v>
          </cell>
          <cell r="AH235">
            <v>281</v>
          </cell>
          <cell r="AI235">
            <v>30</v>
          </cell>
          <cell r="AJ235"/>
          <cell r="AK235"/>
          <cell r="AL235"/>
          <cell r="AZ235">
            <v>284</v>
          </cell>
          <cell r="BA235">
            <v>158</v>
          </cell>
          <cell r="BB235">
            <v>52</v>
          </cell>
          <cell r="BC235">
            <v>101</v>
          </cell>
          <cell r="BD235"/>
          <cell r="BE235"/>
          <cell r="BF235"/>
          <cell r="BT235">
            <v>204</v>
          </cell>
          <cell r="BU235">
            <v>121</v>
          </cell>
          <cell r="BV235">
            <v>44</v>
          </cell>
          <cell r="BW235">
            <v>86</v>
          </cell>
          <cell r="BX235"/>
          <cell r="BY235"/>
          <cell r="BZ235"/>
          <cell r="CN235">
            <v>13</v>
          </cell>
          <cell r="CO235">
            <v>8</v>
          </cell>
          <cell r="CP235">
            <v>5</v>
          </cell>
          <cell r="CQ235">
            <v>12</v>
          </cell>
          <cell r="CR235"/>
          <cell r="CS235"/>
          <cell r="CT235"/>
          <cell r="DH235"/>
          <cell r="DI235"/>
          <cell r="DJ235"/>
          <cell r="DK235"/>
          <cell r="DL235"/>
          <cell r="DM235"/>
          <cell r="DN235"/>
        </row>
        <row r="236">
          <cell r="L236"/>
          <cell r="M236"/>
          <cell r="N236"/>
          <cell r="O236"/>
          <cell r="P236"/>
          <cell r="Q236"/>
          <cell r="R236"/>
          <cell r="AF236"/>
          <cell r="AG236"/>
          <cell r="AH236"/>
          <cell r="AI236"/>
          <cell r="AJ236"/>
          <cell r="AK236"/>
          <cell r="AL236"/>
          <cell r="AZ236"/>
          <cell r="BA236"/>
          <cell r="BB236"/>
          <cell r="BC236"/>
          <cell r="BD236"/>
          <cell r="BE236"/>
          <cell r="BF236"/>
          <cell r="BT236"/>
          <cell r="BU236"/>
          <cell r="BV236"/>
          <cell r="BW236"/>
          <cell r="BX236"/>
          <cell r="BY236"/>
          <cell r="BZ236"/>
          <cell r="CN236"/>
          <cell r="CO236"/>
          <cell r="CP236"/>
          <cell r="CQ236"/>
          <cell r="CR236"/>
          <cell r="CS236"/>
          <cell r="CT236"/>
          <cell r="DH236"/>
          <cell r="DI236"/>
          <cell r="DJ236"/>
          <cell r="DK236"/>
          <cell r="DL236"/>
          <cell r="DM236"/>
          <cell r="DN236"/>
        </row>
        <row r="237">
          <cell r="L237"/>
          <cell r="M237"/>
          <cell r="N237"/>
          <cell r="O237"/>
          <cell r="P237"/>
          <cell r="Q237"/>
          <cell r="R237"/>
          <cell r="AF237"/>
          <cell r="AG237"/>
          <cell r="AH237"/>
          <cell r="AI237"/>
          <cell r="AJ237"/>
          <cell r="AK237"/>
          <cell r="AL237"/>
          <cell r="AZ237"/>
          <cell r="BA237"/>
          <cell r="BB237"/>
          <cell r="BC237"/>
          <cell r="BD237"/>
          <cell r="BE237"/>
          <cell r="BF237"/>
          <cell r="BT237"/>
          <cell r="BU237"/>
          <cell r="BV237"/>
          <cell r="BW237"/>
          <cell r="BX237"/>
          <cell r="BY237"/>
          <cell r="BZ237"/>
          <cell r="CN237"/>
          <cell r="CO237"/>
          <cell r="CP237"/>
          <cell r="CQ237"/>
          <cell r="CR237"/>
          <cell r="CS237"/>
          <cell r="CT237"/>
          <cell r="DH237"/>
          <cell r="DI237"/>
          <cell r="DJ237"/>
          <cell r="DK237"/>
          <cell r="DL237"/>
          <cell r="DM237"/>
          <cell r="DN237"/>
        </row>
        <row r="238">
          <cell r="L238">
            <v>1188</v>
          </cell>
          <cell r="M238">
            <v>284</v>
          </cell>
          <cell r="N238">
            <v>1542</v>
          </cell>
          <cell r="O238">
            <v>441</v>
          </cell>
          <cell r="P238"/>
          <cell r="Q238"/>
          <cell r="R238"/>
          <cell r="AF238">
            <v>944</v>
          </cell>
          <cell r="AG238">
            <v>141</v>
          </cell>
          <cell r="AH238">
            <v>1669</v>
          </cell>
          <cell r="AI238">
            <v>344</v>
          </cell>
          <cell r="AJ238"/>
          <cell r="AK238"/>
          <cell r="AL238"/>
          <cell r="AZ238">
            <v>51</v>
          </cell>
          <cell r="BA238">
            <v>-502</v>
          </cell>
          <cell r="BB238">
            <v>296</v>
          </cell>
          <cell r="BC238">
            <v>53</v>
          </cell>
          <cell r="BD238"/>
          <cell r="BE238"/>
          <cell r="BF238"/>
          <cell r="BT238">
            <v>184</v>
          </cell>
          <cell r="BU238">
            <v>607</v>
          </cell>
          <cell r="BV238">
            <v>-397</v>
          </cell>
          <cell r="BW238">
            <v>44</v>
          </cell>
          <cell r="BX238"/>
          <cell r="BY238"/>
          <cell r="BZ238"/>
          <cell r="CN238">
            <v>9</v>
          </cell>
          <cell r="CO238">
            <v>38</v>
          </cell>
          <cell r="CP238">
            <v>-26</v>
          </cell>
          <cell r="CQ238"/>
          <cell r="CR238"/>
          <cell r="CS238"/>
          <cell r="CT238"/>
          <cell r="DH238"/>
          <cell r="DI238"/>
          <cell r="DJ238"/>
          <cell r="DK238"/>
          <cell r="DL238"/>
          <cell r="DM238"/>
          <cell r="DN238"/>
        </row>
        <row r="239">
          <cell r="L239">
            <v>-12743</v>
          </cell>
          <cell r="M239">
            <v>-13934</v>
          </cell>
          <cell r="N239">
            <v>-14392</v>
          </cell>
          <cell r="O239">
            <v>-15755</v>
          </cell>
          <cell r="P239"/>
          <cell r="Q239"/>
          <cell r="R239"/>
          <cell r="AF239">
            <v>-8647</v>
          </cell>
          <cell r="AG239">
            <v>-9234</v>
          </cell>
          <cell r="AH239">
            <v>-9920</v>
          </cell>
          <cell r="AI239">
            <v>-10595</v>
          </cell>
          <cell r="AJ239"/>
          <cell r="AK239"/>
          <cell r="AL239"/>
          <cell r="AZ239">
            <v>-2039</v>
          </cell>
          <cell r="BA239">
            <v>-2342</v>
          </cell>
          <cell r="BB239">
            <v>-2245</v>
          </cell>
          <cell r="BC239">
            <v>-2638</v>
          </cell>
          <cell r="BD239"/>
          <cell r="BE239"/>
          <cell r="BF239"/>
          <cell r="BT239">
            <v>-1829</v>
          </cell>
          <cell r="BU239">
            <v>-2141</v>
          </cell>
          <cell r="BV239">
            <v>-2014</v>
          </cell>
          <cell r="BW239">
            <v>-2356</v>
          </cell>
          <cell r="BX239"/>
          <cell r="BY239"/>
          <cell r="BZ239"/>
          <cell r="CN239">
            <v>-228</v>
          </cell>
          <cell r="CO239">
            <v>-217</v>
          </cell>
          <cell r="CP239">
            <v>-213</v>
          </cell>
          <cell r="CQ239">
            <v>-166</v>
          </cell>
          <cell r="CR239"/>
          <cell r="CS239"/>
          <cell r="CT239"/>
          <cell r="DH239"/>
          <cell r="DI239"/>
          <cell r="DJ239"/>
          <cell r="DK239"/>
          <cell r="DL239"/>
          <cell r="DM239"/>
          <cell r="DN239"/>
        </row>
        <row r="240">
          <cell r="L240">
            <v>-12706</v>
          </cell>
          <cell r="M240">
            <v>-15671</v>
          </cell>
          <cell r="N240">
            <v>-15775</v>
          </cell>
          <cell r="O240">
            <v>-10803</v>
          </cell>
          <cell r="P240"/>
          <cell r="Q240"/>
          <cell r="R240"/>
          <cell r="AF240">
            <v>-9002</v>
          </cell>
          <cell r="AG240">
            <v>-11594</v>
          </cell>
          <cell r="AH240">
            <v>-12243</v>
          </cell>
          <cell r="AI240">
            <v>-5626</v>
          </cell>
          <cell r="AJ240"/>
          <cell r="AK240"/>
          <cell r="AL240"/>
          <cell r="AZ240">
            <v>-965</v>
          </cell>
          <cell r="BA240">
            <v>-1198</v>
          </cell>
          <cell r="BB240">
            <v>-905</v>
          </cell>
          <cell r="BC240">
            <v>-1386</v>
          </cell>
          <cell r="BD240"/>
          <cell r="BE240"/>
          <cell r="BF240"/>
          <cell r="BT240">
            <v>-1105</v>
          </cell>
          <cell r="BU240">
            <v>-1156</v>
          </cell>
          <cell r="BV240">
            <v>-874</v>
          </cell>
          <cell r="BW240">
            <v>-1933</v>
          </cell>
          <cell r="BX240"/>
          <cell r="BY240"/>
          <cell r="BZ240"/>
          <cell r="CN240">
            <v>-1634</v>
          </cell>
          <cell r="CO240">
            <v>-1723</v>
          </cell>
          <cell r="CP240">
            <v>-1753</v>
          </cell>
          <cell r="CQ240">
            <v>-1858</v>
          </cell>
          <cell r="CR240"/>
          <cell r="CS240"/>
          <cell r="CT240"/>
          <cell r="DH240"/>
          <cell r="DI240"/>
          <cell r="DJ240"/>
          <cell r="DK240"/>
          <cell r="DL240"/>
          <cell r="DM240"/>
          <cell r="DN240"/>
        </row>
        <row r="241">
          <cell r="L241"/>
          <cell r="M241"/>
          <cell r="N241"/>
          <cell r="O241"/>
          <cell r="P241"/>
          <cell r="Q241"/>
          <cell r="R241"/>
          <cell r="AF241"/>
          <cell r="AG241"/>
          <cell r="AH241"/>
          <cell r="AI241"/>
          <cell r="AJ241"/>
          <cell r="AK241"/>
          <cell r="AL241"/>
          <cell r="AZ241"/>
          <cell r="BA241"/>
          <cell r="BB241"/>
          <cell r="BC241"/>
          <cell r="BD241"/>
          <cell r="BE241"/>
          <cell r="BF241"/>
          <cell r="BT241"/>
          <cell r="BU241"/>
          <cell r="BV241"/>
          <cell r="BW241"/>
          <cell r="BX241"/>
          <cell r="BY241"/>
          <cell r="BZ241"/>
          <cell r="CN241"/>
          <cell r="CO241"/>
          <cell r="CP241"/>
          <cell r="CQ241"/>
          <cell r="CR241"/>
          <cell r="CS241"/>
          <cell r="CT241"/>
          <cell r="DH241"/>
          <cell r="DI241"/>
          <cell r="DJ241"/>
          <cell r="DK241"/>
          <cell r="DL241"/>
          <cell r="DM241"/>
          <cell r="DN241"/>
        </row>
        <row r="242">
          <cell r="L242"/>
          <cell r="M242"/>
          <cell r="N242"/>
          <cell r="O242"/>
          <cell r="P242"/>
          <cell r="Q242"/>
          <cell r="R242"/>
          <cell r="AF242"/>
          <cell r="AG242"/>
          <cell r="AH242"/>
          <cell r="AI242"/>
          <cell r="AJ242"/>
          <cell r="AK242"/>
          <cell r="AL242"/>
          <cell r="AZ242"/>
          <cell r="BA242"/>
          <cell r="BB242"/>
          <cell r="BC242"/>
          <cell r="BD242"/>
          <cell r="BE242"/>
          <cell r="BF242"/>
          <cell r="BT242"/>
          <cell r="BU242"/>
          <cell r="BV242"/>
          <cell r="BW242"/>
          <cell r="BX242"/>
          <cell r="BY242"/>
          <cell r="BZ242"/>
          <cell r="CN242"/>
          <cell r="CO242"/>
          <cell r="CP242"/>
          <cell r="CQ242"/>
          <cell r="CR242"/>
          <cell r="CS242"/>
          <cell r="CT242"/>
          <cell r="DH242"/>
          <cell r="DI242"/>
          <cell r="DJ242"/>
          <cell r="DK242"/>
          <cell r="DL242"/>
          <cell r="DM242"/>
          <cell r="DN242"/>
        </row>
        <row r="243">
          <cell r="L243">
            <v>0</v>
          </cell>
          <cell r="M243">
            <v>-7</v>
          </cell>
          <cell r="N243">
            <v>0</v>
          </cell>
          <cell r="O243"/>
          <cell r="P243"/>
          <cell r="Q243"/>
          <cell r="R243"/>
          <cell r="AF243">
            <v>0</v>
          </cell>
          <cell r="AG243">
            <v>-7</v>
          </cell>
          <cell r="AH243">
            <v>0</v>
          </cell>
          <cell r="AI243"/>
          <cell r="AJ243"/>
          <cell r="AK243"/>
          <cell r="AL243"/>
          <cell r="AZ243">
            <v>-263</v>
          </cell>
          <cell r="BA243">
            <v>-242</v>
          </cell>
          <cell r="BB243">
            <v>-345</v>
          </cell>
          <cell r="BC243">
            <v>-810</v>
          </cell>
          <cell r="BD243"/>
          <cell r="BE243"/>
          <cell r="BF243"/>
          <cell r="BT243">
            <v>-129</v>
          </cell>
          <cell r="BU243">
            <v>-118</v>
          </cell>
          <cell r="BV243">
            <v>-169</v>
          </cell>
          <cell r="BW243">
            <v>-535</v>
          </cell>
          <cell r="BX243"/>
          <cell r="BY243"/>
          <cell r="BZ243"/>
          <cell r="CN243"/>
          <cell r="CO243"/>
          <cell r="CP243"/>
          <cell r="CQ243"/>
          <cell r="CR243"/>
          <cell r="CS243"/>
          <cell r="CT243"/>
          <cell r="DH243"/>
          <cell r="DI243"/>
          <cell r="DJ243"/>
          <cell r="DK243"/>
          <cell r="DL243"/>
          <cell r="DM243"/>
          <cell r="DN243"/>
        </row>
        <row r="244">
          <cell r="L244">
            <v>-3908</v>
          </cell>
          <cell r="M244">
            <v>-3540</v>
          </cell>
          <cell r="N244">
            <v>-617</v>
          </cell>
          <cell r="O244">
            <v>-4154</v>
          </cell>
          <cell r="P244"/>
          <cell r="Q244"/>
          <cell r="R244"/>
          <cell r="AF244">
            <v>-3516</v>
          </cell>
          <cell r="AG244">
            <v>-3180</v>
          </cell>
          <cell r="AH244">
            <v>-103</v>
          </cell>
          <cell r="AI244">
            <v>-2729</v>
          </cell>
          <cell r="AJ244"/>
          <cell r="AK244"/>
          <cell r="AL244"/>
          <cell r="AZ244"/>
          <cell r="BA244"/>
          <cell r="BB244"/>
          <cell r="BC244"/>
          <cell r="BD244"/>
          <cell r="BE244"/>
          <cell r="BF244"/>
          <cell r="BT244"/>
          <cell r="BU244"/>
          <cell r="BV244"/>
          <cell r="BW244"/>
          <cell r="BX244"/>
          <cell r="BY244"/>
          <cell r="BZ244"/>
          <cell r="CN244">
            <v>0</v>
          </cell>
          <cell r="CO244">
            <v>0</v>
          </cell>
          <cell r="CP244">
            <v>0</v>
          </cell>
          <cell r="CQ244">
            <v>-80</v>
          </cell>
          <cell r="CR244"/>
          <cell r="CS244"/>
          <cell r="CT244"/>
          <cell r="DK244"/>
          <cell r="DL244"/>
          <cell r="DM244"/>
          <cell r="DN244"/>
        </row>
        <row r="245">
          <cell r="L245"/>
          <cell r="M245"/>
          <cell r="N245"/>
          <cell r="O245"/>
          <cell r="P245"/>
          <cell r="Q245"/>
          <cell r="R245"/>
          <cell r="AF245"/>
          <cell r="AG245"/>
          <cell r="AH245"/>
          <cell r="AI245"/>
          <cell r="AJ245"/>
          <cell r="AK245"/>
          <cell r="AL245"/>
          <cell r="CN245"/>
          <cell r="CO245"/>
          <cell r="CP245"/>
          <cell r="CQ245"/>
          <cell r="CR245"/>
          <cell r="CS245"/>
          <cell r="CT245"/>
        </row>
        <row r="250">
          <cell r="L250">
            <v>-25363</v>
          </cell>
          <cell r="M250">
            <v>-29381</v>
          </cell>
          <cell r="N250">
            <v>-24528</v>
          </cell>
          <cell r="O250">
            <v>-13509</v>
          </cell>
          <cell r="P250"/>
          <cell r="Q250"/>
          <cell r="R250"/>
          <cell r="AF250">
            <v>-22801</v>
          </cell>
          <cell r="AG250">
            <v>-28064</v>
          </cell>
          <cell r="AH250">
            <v>-24224</v>
          </cell>
          <cell r="AI250">
            <v>-8774</v>
          </cell>
          <cell r="AJ250"/>
          <cell r="AK250"/>
          <cell r="AL250"/>
          <cell r="AZ250">
            <v>-1942</v>
          </cell>
          <cell r="BA250">
            <v>-1078</v>
          </cell>
          <cell r="BB250">
            <v>-254</v>
          </cell>
          <cell r="BC250">
            <v>-1875</v>
          </cell>
          <cell r="BD250"/>
          <cell r="BE250"/>
          <cell r="BF250"/>
          <cell r="BT250">
            <v>-620</v>
          </cell>
          <cell r="BU250">
            <v>-239</v>
          </cell>
          <cell r="BV250">
            <v>-50</v>
          </cell>
          <cell r="BW250">
            <v>-2860</v>
          </cell>
          <cell r="BX250"/>
          <cell r="BY250"/>
          <cell r="BZ250"/>
          <cell r="CN250"/>
          <cell r="CO250"/>
          <cell r="CP250"/>
          <cell r="CQ250"/>
          <cell r="CR250"/>
          <cell r="CS250"/>
          <cell r="CT250"/>
          <cell r="DH250"/>
          <cell r="DI250"/>
          <cell r="DJ250"/>
          <cell r="DK250"/>
          <cell r="DL250"/>
          <cell r="DM250"/>
          <cell r="DN250"/>
        </row>
        <row r="251">
          <cell r="L251">
            <v>681</v>
          </cell>
          <cell r="M251">
            <v>710</v>
          </cell>
          <cell r="N251">
            <v>597</v>
          </cell>
          <cell r="O251">
            <v>2264</v>
          </cell>
          <cell r="P251"/>
          <cell r="Q251"/>
          <cell r="R251"/>
          <cell r="AF251">
            <v>681</v>
          </cell>
          <cell r="AG251">
            <v>710</v>
          </cell>
          <cell r="AH251">
            <v>597</v>
          </cell>
          <cell r="AI251">
            <v>2264</v>
          </cell>
          <cell r="AJ251"/>
          <cell r="AK251"/>
          <cell r="AL251"/>
          <cell r="AZ251"/>
          <cell r="BA251"/>
          <cell r="BB251"/>
          <cell r="BC251"/>
          <cell r="BD251"/>
          <cell r="BE251"/>
          <cell r="BF251"/>
          <cell r="BT251"/>
          <cell r="BU251"/>
          <cell r="BV251"/>
          <cell r="BW251"/>
          <cell r="BX251"/>
          <cell r="BY251"/>
          <cell r="BZ251"/>
          <cell r="CN251"/>
          <cell r="CO251"/>
          <cell r="CP251"/>
          <cell r="CQ251"/>
          <cell r="CR251"/>
          <cell r="CS251"/>
          <cell r="CT251"/>
          <cell r="DH251"/>
          <cell r="DI251"/>
          <cell r="DJ251"/>
          <cell r="DK251"/>
          <cell r="DL251"/>
          <cell r="DM251"/>
          <cell r="DN251"/>
        </row>
        <row r="252">
          <cell r="L252">
            <v>10</v>
          </cell>
          <cell r="M252">
            <v>10</v>
          </cell>
          <cell r="N252"/>
          <cell r="O252"/>
          <cell r="P252"/>
          <cell r="Q252"/>
          <cell r="R252"/>
          <cell r="AF252">
            <v>10</v>
          </cell>
          <cell r="AG252">
            <v>10</v>
          </cell>
          <cell r="AH252"/>
          <cell r="AI252"/>
          <cell r="AJ252"/>
          <cell r="AK252"/>
          <cell r="AL252"/>
          <cell r="AZ252"/>
          <cell r="BA252"/>
          <cell r="BB252"/>
          <cell r="BC252"/>
          <cell r="BD252"/>
          <cell r="BE252"/>
          <cell r="BF252"/>
          <cell r="BT252"/>
          <cell r="BU252"/>
          <cell r="BV252"/>
          <cell r="BW252"/>
          <cell r="BX252"/>
          <cell r="BY252"/>
          <cell r="BZ252"/>
          <cell r="CN252"/>
          <cell r="CO252"/>
          <cell r="CP252"/>
          <cell r="CQ252"/>
          <cell r="CR252"/>
          <cell r="CS252"/>
          <cell r="CT252"/>
          <cell r="DH252"/>
          <cell r="DI252"/>
          <cell r="DJ252"/>
          <cell r="DK252"/>
          <cell r="DL252"/>
          <cell r="DM252"/>
          <cell r="DN252"/>
        </row>
        <row r="253">
          <cell r="L253">
            <v>24677</v>
          </cell>
          <cell r="M253">
            <v>2408</v>
          </cell>
          <cell r="N253">
            <v>-16142</v>
          </cell>
          <cell r="O253"/>
          <cell r="P253"/>
          <cell r="Q253"/>
          <cell r="R253"/>
          <cell r="AF253">
            <v>11462</v>
          </cell>
          <cell r="AG253">
            <v>2408</v>
          </cell>
          <cell r="AH253">
            <v>-3142</v>
          </cell>
          <cell r="AI253"/>
          <cell r="AJ253"/>
          <cell r="AK253"/>
          <cell r="AL253"/>
          <cell r="AZ253">
            <v>8497</v>
          </cell>
          <cell r="BA253">
            <v>0</v>
          </cell>
          <cell r="BB253">
            <v>-7000</v>
          </cell>
          <cell r="BC253"/>
          <cell r="BD253"/>
          <cell r="BE253"/>
          <cell r="BF253"/>
          <cell r="BT253">
            <v>4718</v>
          </cell>
          <cell r="BU253">
            <v>0</v>
          </cell>
          <cell r="BV253">
            <v>-6000</v>
          </cell>
          <cell r="BW253"/>
          <cell r="BX253"/>
          <cell r="BY253"/>
          <cell r="BZ253"/>
          <cell r="CN253"/>
          <cell r="CO253"/>
          <cell r="CP253"/>
          <cell r="CQ253"/>
          <cell r="CR253"/>
          <cell r="CS253"/>
          <cell r="CT253"/>
          <cell r="DH253"/>
          <cell r="DI253"/>
          <cell r="DJ253"/>
          <cell r="DK253"/>
          <cell r="DL253"/>
          <cell r="DM253"/>
          <cell r="DN253"/>
        </row>
        <row r="254">
          <cell r="L254">
            <v>-98</v>
          </cell>
          <cell r="M254">
            <v>-5</v>
          </cell>
          <cell r="N254">
            <v>-3</v>
          </cell>
          <cell r="O254"/>
          <cell r="P254"/>
          <cell r="Q254"/>
          <cell r="R254"/>
          <cell r="AF254">
            <v>-98</v>
          </cell>
          <cell r="AG254">
            <v>-5</v>
          </cell>
          <cell r="AH254">
            <v>-3</v>
          </cell>
          <cell r="AI254"/>
          <cell r="AJ254"/>
          <cell r="AK254"/>
          <cell r="AL254"/>
          <cell r="AZ254"/>
          <cell r="BA254"/>
          <cell r="BB254"/>
          <cell r="BC254"/>
          <cell r="BD254"/>
          <cell r="BE254"/>
          <cell r="BF254"/>
          <cell r="BT254"/>
          <cell r="BU254"/>
          <cell r="BV254"/>
          <cell r="BW254"/>
          <cell r="BX254"/>
          <cell r="BY254"/>
          <cell r="BZ254"/>
          <cell r="CN254"/>
          <cell r="CO254"/>
          <cell r="CP254"/>
          <cell r="CQ254"/>
          <cell r="CR254"/>
          <cell r="CS254"/>
          <cell r="CT254"/>
          <cell r="DH254"/>
          <cell r="DI254"/>
          <cell r="DJ254"/>
          <cell r="DK254"/>
          <cell r="DL254"/>
          <cell r="DM254"/>
          <cell r="DN254"/>
        </row>
        <row r="255">
          <cell r="L255">
            <v>146</v>
          </cell>
          <cell r="M255">
            <v>1647</v>
          </cell>
          <cell r="N255">
            <v>875</v>
          </cell>
          <cell r="O255"/>
          <cell r="P255"/>
          <cell r="Q255"/>
          <cell r="R255"/>
          <cell r="AF255">
            <v>146</v>
          </cell>
          <cell r="AG255">
            <v>1647</v>
          </cell>
          <cell r="AH255">
            <v>875</v>
          </cell>
          <cell r="AI255"/>
          <cell r="AJ255"/>
          <cell r="AK255"/>
          <cell r="AL255"/>
          <cell r="AZ255"/>
          <cell r="BA255"/>
          <cell r="BB255"/>
          <cell r="BC255"/>
          <cell r="BD255"/>
          <cell r="BE255"/>
          <cell r="BF255"/>
          <cell r="BT255"/>
          <cell r="BU255"/>
          <cell r="BV255"/>
          <cell r="BW255"/>
          <cell r="BX255"/>
          <cell r="BY255"/>
          <cell r="BZ255"/>
          <cell r="CN255"/>
          <cell r="CO255"/>
          <cell r="CP255"/>
          <cell r="CQ255"/>
          <cell r="CR255"/>
          <cell r="CS255"/>
          <cell r="CT255"/>
          <cell r="DH255"/>
          <cell r="DI255"/>
          <cell r="DJ255"/>
          <cell r="DK255"/>
          <cell r="DL255"/>
          <cell r="DM255"/>
          <cell r="DN255"/>
        </row>
        <row r="260">
          <cell r="L260"/>
          <cell r="M260">
            <v>2700</v>
          </cell>
          <cell r="N260">
            <v>5090</v>
          </cell>
          <cell r="O260"/>
          <cell r="P260"/>
          <cell r="Q260"/>
          <cell r="R260"/>
          <cell r="AF260"/>
          <cell r="AG260">
            <v>2700</v>
          </cell>
          <cell r="AH260">
            <v>5090</v>
          </cell>
          <cell r="AI260"/>
          <cell r="AJ260"/>
          <cell r="AK260"/>
          <cell r="AL260"/>
          <cell r="AZ260"/>
          <cell r="BA260"/>
          <cell r="BB260"/>
          <cell r="BC260"/>
          <cell r="BD260"/>
          <cell r="BE260"/>
          <cell r="BF260"/>
          <cell r="BT260"/>
          <cell r="BU260"/>
          <cell r="BV260"/>
          <cell r="BW260"/>
          <cell r="BX260"/>
          <cell r="BY260"/>
          <cell r="BZ260"/>
          <cell r="CN260"/>
          <cell r="CO260"/>
          <cell r="CP260"/>
          <cell r="CQ260"/>
          <cell r="CR260"/>
          <cell r="CS260"/>
          <cell r="CT260"/>
          <cell r="DH260"/>
          <cell r="DI260"/>
          <cell r="DJ260"/>
          <cell r="DK260"/>
          <cell r="DL260"/>
          <cell r="DM260"/>
          <cell r="DN260"/>
        </row>
        <row r="261">
          <cell r="L261">
            <v>-101</v>
          </cell>
          <cell r="M261">
            <v>-108</v>
          </cell>
          <cell r="N261">
            <v>-440</v>
          </cell>
          <cell r="O261">
            <v>-450</v>
          </cell>
          <cell r="P261"/>
          <cell r="Q261"/>
          <cell r="R261"/>
          <cell r="AF261">
            <v>-39</v>
          </cell>
          <cell r="AG261">
            <v>-43</v>
          </cell>
          <cell r="AH261">
            <v>-368</v>
          </cell>
          <cell r="AI261">
            <v>-676</v>
          </cell>
          <cell r="AJ261"/>
          <cell r="AK261"/>
          <cell r="AL261"/>
          <cell r="AZ261"/>
          <cell r="BA261"/>
          <cell r="BB261"/>
          <cell r="BC261"/>
          <cell r="BD261"/>
          <cell r="BE261"/>
          <cell r="BF261"/>
          <cell r="BT261">
            <v>-62</v>
          </cell>
          <cell r="BU261">
            <v>-65</v>
          </cell>
          <cell r="BV261">
            <v>-72</v>
          </cell>
          <cell r="BW261">
            <v>226</v>
          </cell>
          <cell r="BX261"/>
          <cell r="BY261"/>
          <cell r="BZ261"/>
          <cell r="CN261"/>
          <cell r="CO261"/>
          <cell r="CP261"/>
          <cell r="CQ261"/>
          <cell r="CR261"/>
          <cell r="CS261"/>
          <cell r="CT261"/>
          <cell r="DH261"/>
          <cell r="DI261"/>
          <cell r="DJ261"/>
          <cell r="DK261"/>
          <cell r="DL261"/>
          <cell r="DM261"/>
          <cell r="DN261"/>
        </row>
        <row r="262">
          <cell r="L262">
            <v>-277</v>
          </cell>
          <cell r="M262">
            <v>-271</v>
          </cell>
          <cell r="N262">
            <v>-367</v>
          </cell>
          <cell r="O262">
            <v>-339</v>
          </cell>
          <cell r="P262"/>
          <cell r="Q262"/>
          <cell r="R262"/>
          <cell r="AF262">
            <v>-89</v>
          </cell>
          <cell r="AG262">
            <v>-87</v>
          </cell>
          <cell r="AH262">
            <v>-183</v>
          </cell>
          <cell r="AI262">
            <v>-181</v>
          </cell>
          <cell r="AJ262"/>
          <cell r="AK262"/>
          <cell r="AL262"/>
          <cell r="AZ262"/>
          <cell r="BA262"/>
          <cell r="BB262"/>
          <cell r="BC262"/>
          <cell r="BD262"/>
          <cell r="BE262"/>
          <cell r="BF262"/>
          <cell r="BT262">
            <v>-188</v>
          </cell>
          <cell r="BU262">
            <v>-184</v>
          </cell>
          <cell r="BV262">
            <v>-184</v>
          </cell>
          <cell r="BW262">
            <v>-158</v>
          </cell>
          <cell r="BX262"/>
          <cell r="BY262"/>
          <cell r="BZ262"/>
          <cell r="CN262"/>
          <cell r="CO262"/>
          <cell r="CP262"/>
          <cell r="CQ262"/>
          <cell r="CR262"/>
          <cell r="CS262"/>
          <cell r="CT262"/>
          <cell r="DH262"/>
          <cell r="DI262"/>
          <cell r="DJ262"/>
          <cell r="DK262"/>
          <cell r="DL262"/>
          <cell r="DM262"/>
          <cell r="DN262"/>
        </row>
        <row r="263">
          <cell r="L263"/>
          <cell r="M263"/>
          <cell r="N263"/>
          <cell r="O263"/>
          <cell r="P263"/>
          <cell r="Q263"/>
          <cell r="R263"/>
          <cell r="AF263"/>
          <cell r="AG263"/>
          <cell r="AH263"/>
          <cell r="AI263"/>
          <cell r="AJ263"/>
          <cell r="AK263"/>
          <cell r="AL263"/>
          <cell r="AZ263"/>
          <cell r="BA263"/>
          <cell r="BB263"/>
          <cell r="BC263"/>
          <cell r="BD263"/>
          <cell r="BE263"/>
          <cell r="BF263"/>
          <cell r="BT263"/>
          <cell r="BU263"/>
          <cell r="BV263"/>
          <cell r="BW263"/>
          <cell r="BX263"/>
          <cell r="BY263"/>
          <cell r="BZ263"/>
          <cell r="CN263"/>
          <cell r="CO263"/>
          <cell r="CP263"/>
          <cell r="CQ263"/>
          <cell r="CR263"/>
          <cell r="CS263"/>
          <cell r="CT263"/>
          <cell r="DH263"/>
          <cell r="DI263"/>
          <cell r="DJ263"/>
          <cell r="DK263"/>
          <cell r="DL263"/>
          <cell r="DM263"/>
          <cell r="DN263"/>
        </row>
        <row r="264">
          <cell r="L264"/>
          <cell r="M264"/>
          <cell r="N264"/>
          <cell r="O264"/>
          <cell r="P264"/>
          <cell r="Q264"/>
          <cell r="R264"/>
          <cell r="AF264"/>
          <cell r="AG264"/>
          <cell r="AH264"/>
          <cell r="AI264"/>
          <cell r="AJ264"/>
          <cell r="AK264"/>
          <cell r="AL264"/>
          <cell r="AZ264"/>
          <cell r="BA264"/>
          <cell r="BB264"/>
          <cell r="BC264"/>
          <cell r="BD264"/>
          <cell r="BE264"/>
          <cell r="BF264"/>
          <cell r="BT264"/>
          <cell r="BU264"/>
          <cell r="BV264"/>
          <cell r="BW264"/>
          <cell r="BX264"/>
          <cell r="BY264"/>
          <cell r="BZ264"/>
          <cell r="CN264"/>
          <cell r="CO264"/>
          <cell r="CP264"/>
          <cell r="CQ264"/>
          <cell r="CR264"/>
          <cell r="CS264"/>
          <cell r="CT264"/>
          <cell r="DH264"/>
          <cell r="DI264"/>
          <cell r="DJ264"/>
          <cell r="DK264"/>
          <cell r="DL264"/>
          <cell r="DM264"/>
          <cell r="DN264"/>
        </row>
        <row r="265">
          <cell r="L265"/>
          <cell r="M265"/>
          <cell r="N265"/>
          <cell r="O265"/>
          <cell r="P265"/>
          <cell r="Q265"/>
          <cell r="R265"/>
          <cell r="AF265"/>
          <cell r="AG265"/>
          <cell r="AH265"/>
          <cell r="AI265"/>
          <cell r="AJ265"/>
          <cell r="AK265"/>
          <cell r="AL265"/>
          <cell r="AZ265"/>
          <cell r="BA265"/>
          <cell r="BB265"/>
          <cell r="BC265"/>
          <cell r="BD265"/>
          <cell r="BE265"/>
          <cell r="BF265"/>
          <cell r="BT265"/>
          <cell r="BU265"/>
          <cell r="BV265"/>
          <cell r="BW265"/>
          <cell r="BX265"/>
          <cell r="BY265"/>
          <cell r="BZ265"/>
          <cell r="CN265"/>
          <cell r="CO265"/>
          <cell r="CP265"/>
          <cell r="CQ265"/>
          <cell r="CR265"/>
          <cell r="CS265"/>
          <cell r="CT265"/>
          <cell r="DH265"/>
          <cell r="DI265"/>
          <cell r="DJ265"/>
          <cell r="DK265"/>
          <cell r="DL265"/>
          <cell r="DM265"/>
          <cell r="DN265"/>
        </row>
        <row r="266">
          <cell r="L266"/>
          <cell r="M266"/>
          <cell r="N266"/>
          <cell r="O266"/>
          <cell r="P266"/>
          <cell r="Q266"/>
          <cell r="R266"/>
          <cell r="AF266"/>
          <cell r="AG266"/>
          <cell r="AH266"/>
          <cell r="AI266"/>
          <cell r="AJ266"/>
          <cell r="AK266"/>
          <cell r="AL266"/>
          <cell r="AZ266"/>
          <cell r="BA266"/>
          <cell r="BB266"/>
          <cell r="BC266"/>
          <cell r="BD266"/>
          <cell r="BE266"/>
          <cell r="BF266"/>
          <cell r="BT266"/>
          <cell r="BU266"/>
          <cell r="BV266"/>
          <cell r="BW266"/>
          <cell r="BX266"/>
          <cell r="BY266"/>
          <cell r="BZ266"/>
          <cell r="CN266"/>
          <cell r="CO266"/>
          <cell r="CP266"/>
          <cell r="CQ266"/>
          <cell r="CR266"/>
          <cell r="CS266"/>
          <cell r="CT266"/>
          <cell r="DH266"/>
          <cell r="DI266"/>
          <cell r="DJ266"/>
          <cell r="DK266"/>
          <cell r="DL266"/>
          <cell r="DM266"/>
          <cell r="DN266"/>
        </row>
        <row r="269">
          <cell r="L269">
            <v>19469</v>
          </cell>
          <cell r="M269">
            <v>-7533</v>
          </cell>
          <cell r="N269">
            <v>-7194</v>
          </cell>
          <cell r="O269">
            <v>-795</v>
          </cell>
          <cell r="AF269">
            <v>5102</v>
          </cell>
          <cell r="AG269">
            <v>-8807</v>
          </cell>
          <cell r="AH269">
            <v>3445</v>
          </cell>
          <cell r="AI269">
            <v>2637</v>
          </cell>
          <cell r="AZ269">
            <v>8634</v>
          </cell>
          <cell r="BA269">
            <v>-154</v>
          </cell>
          <cell r="BB269">
            <v>-5565</v>
          </cell>
          <cell r="BC269">
            <v>-748</v>
          </cell>
          <cell r="BT269">
            <v>5793</v>
          </cell>
          <cell r="BU269">
            <v>1438</v>
          </cell>
          <cell r="BV269">
            <v>-5057</v>
          </cell>
          <cell r="BW269">
            <v>-2693</v>
          </cell>
          <cell r="CN269">
            <v>-60</v>
          </cell>
          <cell r="CO269">
            <v>-10</v>
          </cell>
          <cell r="CP269">
            <v>-17</v>
          </cell>
          <cell r="CQ269">
            <v>9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</row>
        <row r="271">
          <cell r="L271">
            <v>3651</v>
          </cell>
          <cell r="O271">
            <v>27170</v>
          </cell>
          <cell r="AF271">
            <v>2845</v>
          </cell>
          <cell r="AI271">
            <v>7163</v>
          </cell>
          <cell r="AZ271">
            <v>264</v>
          </cell>
          <cell r="BC271">
            <v>10179</v>
          </cell>
          <cell r="BT271">
            <v>410</v>
          </cell>
          <cell r="BW271">
            <v>9784</v>
          </cell>
          <cell r="CN271">
            <v>132</v>
          </cell>
          <cell r="CQ271">
            <v>44</v>
          </cell>
          <cell r="DH271">
            <v>0</v>
          </cell>
        </row>
        <row r="275">
          <cell r="O275">
            <v>2265</v>
          </cell>
          <cell r="P275"/>
          <cell r="Q275"/>
          <cell r="R275"/>
          <cell r="AI275">
            <v>2265</v>
          </cell>
          <cell r="AJ275"/>
          <cell r="AK275"/>
          <cell r="AL275"/>
          <cell r="BC275">
            <v>0</v>
          </cell>
          <cell r="BD275"/>
          <cell r="BE275"/>
          <cell r="BF275"/>
          <cell r="BW275"/>
          <cell r="BX275"/>
          <cell r="BY275"/>
          <cell r="BZ275"/>
          <cell r="CQ275"/>
          <cell r="CR275"/>
          <cell r="CS275"/>
          <cell r="CT275"/>
          <cell r="DK275"/>
          <cell r="DL275"/>
          <cell r="DM275"/>
          <cell r="DN275"/>
        </row>
        <row r="276">
          <cell r="O276">
            <v>24110</v>
          </cell>
          <cell r="P276"/>
          <cell r="Q276"/>
          <cell r="R276"/>
          <cell r="AI276">
            <v>7535</v>
          </cell>
          <cell r="AJ276"/>
          <cell r="AK276"/>
          <cell r="AL276"/>
          <cell r="BC276">
            <v>9431</v>
          </cell>
          <cell r="BD276"/>
          <cell r="BE276"/>
          <cell r="BF276"/>
          <cell r="BW276">
            <v>7091</v>
          </cell>
          <cell r="BX276"/>
          <cell r="BY276"/>
          <cell r="BZ276"/>
          <cell r="CQ276">
            <v>53</v>
          </cell>
          <cell r="CR276"/>
          <cell r="CS276"/>
          <cell r="CT276"/>
          <cell r="DK276"/>
          <cell r="DL276"/>
          <cell r="DM276"/>
          <cell r="DN276"/>
        </row>
        <row r="286">
          <cell r="O286">
            <v>1232</v>
          </cell>
          <cell r="P286"/>
          <cell r="Q286"/>
          <cell r="R286"/>
        </row>
        <row r="287">
          <cell r="O287">
            <v>2194</v>
          </cell>
          <cell r="P287"/>
          <cell r="Q287"/>
          <cell r="R287"/>
        </row>
        <row r="288">
          <cell r="O288">
            <v>1876</v>
          </cell>
          <cell r="P288"/>
          <cell r="Q288"/>
          <cell r="R288"/>
        </row>
        <row r="289">
          <cell r="O289">
            <v>2934</v>
          </cell>
          <cell r="P289"/>
          <cell r="Q289"/>
          <cell r="R289"/>
        </row>
        <row r="290">
          <cell r="O290">
            <v>2286</v>
          </cell>
          <cell r="P290"/>
          <cell r="Q290"/>
          <cell r="R290"/>
        </row>
        <row r="291">
          <cell r="O291">
            <v>242</v>
          </cell>
          <cell r="P291"/>
          <cell r="Q291"/>
          <cell r="R291"/>
        </row>
        <row r="292">
          <cell r="O292"/>
          <cell r="P292"/>
          <cell r="Q292"/>
          <cell r="R292"/>
        </row>
        <row r="293">
          <cell r="O293"/>
          <cell r="P293"/>
          <cell r="Q293"/>
          <cell r="R293"/>
        </row>
        <row r="294">
          <cell r="O294"/>
          <cell r="P294"/>
          <cell r="Q294"/>
          <cell r="R294"/>
        </row>
        <row r="295">
          <cell r="O295"/>
          <cell r="P295"/>
          <cell r="Q295"/>
          <cell r="R295"/>
        </row>
        <row r="296">
          <cell r="O296"/>
          <cell r="P296"/>
          <cell r="Q296"/>
          <cell r="R296"/>
        </row>
        <row r="297">
          <cell r="O297"/>
          <cell r="P297"/>
          <cell r="Q297"/>
          <cell r="R297"/>
        </row>
        <row r="298">
          <cell r="O298"/>
          <cell r="P298"/>
          <cell r="Q298"/>
          <cell r="R298"/>
        </row>
        <row r="299">
          <cell r="O299"/>
          <cell r="P299"/>
          <cell r="Q299"/>
          <cell r="R299"/>
        </row>
        <row r="300">
          <cell r="O300"/>
          <cell r="P300"/>
          <cell r="Q300"/>
          <cell r="R300"/>
        </row>
        <row r="301">
          <cell r="O301"/>
          <cell r="P301"/>
          <cell r="Q301"/>
          <cell r="R301"/>
        </row>
        <row r="302">
          <cell r="O302"/>
          <cell r="P302"/>
          <cell r="Q302"/>
          <cell r="R302"/>
        </row>
        <row r="303">
          <cell r="O303"/>
          <cell r="P303"/>
          <cell r="Q303"/>
          <cell r="R303"/>
        </row>
        <row r="304">
          <cell r="O304"/>
          <cell r="P304"/>
          <cell r="Q304"/>
          <cell r="R304"/>
        </row>
        <row r="305">
          <cell r="O305"/>
          <cell r="P305"/>
          <cell r="Q305"/>
          <cell r="R305"/>
        </row>
        <row r="374">
          <cell r="L374">
            <v>328</v>
          </cell>
          <cell r="M374">
            <v>150</v>
          </cell>
          <cell r="N374"/>
          <cell r="O374"/>
          <cell r="P374"/>
          <cell r="Q374"/>
          <cell r="R374"/>
        </row>
        <row r="375">
          <cell r="L375"/>
          <cell r="M375">
            <v>300</v>
          </cell>
          <cell r="N375">
            <v>1317</v>
          </cell>
          <cell r="O375"/>
          <cell r="P375"/>
          <cell r="Q375"/>
          <cell r="R375"/>
        </row>
        <row r="376">
          <cell r="L376">
            <v>9170</v>
          </cell>
          <cell r="M376">
            <v>7805</v>
          </cell>
          <cell r="N376">
            <v>6727</v>
          </cell>
          <cell r="O376">
            <v>15529</v>
          </cell>
          <cell r="P376"/>
          <cell r="Q376"/>
          <cell r="R376"/>
        </row>
        <row r="377">
          <cell r="L377"/>
          <cell r="M377"/>
          <cell r="N377"/>
          <cell r="O377"/>
          <cell r="P377"/>
          <cell r="Q377"/>
          <cell r="R377"/>
        </row>
        <row r="378">
          <cell r="L378"/>
          <cell r="M378"/>
          <cell r="N378"/>
          <cell r="O378"/>
          <cell r="P378"/>
          <cell r="Q378"/>
          <cell r="R378"/>
        </row>
        <row r="379">
          <cell r="L379"/>
          <cell r="M379"/>
          <cell r="N379"/>
          <cell r="O379"/>
          <cell r="P379"/>
          <cell r="Q379"/>
          <cell r="R379"/>
        </row>
        <row r="380">
          <cell r="L380">
            <v>133</v>
          </cell>
          <cell r="M380">
            <v>247</v>
          </cell>
          <cell r="N380">
            <v>2</v>
          </cell>
          <cell r="O380"/>
          <cell r="P380"/>
          <cell r="Q380"/>
          <cell r="R380"/>
        </row>
        <row r="381">
          <cell r="L381">
            <v>1337</v>
          </cell>
          <cell r="M381">
            <v>2185</v>
          </cell>
          <cell r="N381">
            <v>2382</v>
          </cell>
          <cell r="O381"/>
          <cell r="P381"/>
          <cell r="Q381"/>
          <cell r="R381"/>
        </row>
        <row r="382">
          <cell r="L382">
            <v>941</v>
          </cell>
          <cell r="M382">
            <v>1997</v>
          </cell>
          <cell r="N382">
            <v>508</v>
          </cell>
          <cell r="O382"/>
          <cell r="P382"/>
          <cell r="Q382"/>
          <cell r="R382"/>
        </row>
        <row r="383">
          <cell r="L383">
            <v>333</v>
          </cell>
          <cell r="M383">
            <v>307</v>
          </cell>
          <cell r="N383">
            <v>436</v>
          </cell>
          <cell r="O383"/>
          <cell r="P383"/>
          <cell r="Q383"/>
          <cell r="R383"/>
        </row>
        <row r="384">
          <cell r="L384"/>
          <cell r="M384">
            <v>67</v>
          </cell>
          <cell r="N384">
            <v>6594</v>
          </cell>
          <cell r="O384"/>
          <cell r="P384"/>
          <cell r="Q384"/>
          <cell r="R384"/>
        </row>
        <row r="385">
          <cell r="L385">
            <v>620</v>
          </cell>
          <cell r="M385">
            <v>239</v>
          </cell>
          <cell r="N385">
            <v>50</v>
          </cell>
          <cell r="O385"/>
          <cell r="P385"/>
          <cell r="Q385"/>
          <cell r="R385"/>
        </row>
        <row r="386">
          <cell r="L386">
            <v>1802</v>
          </cell>
          <cell r="M386">
            <v>1078</v>
          </cell>
          <cell r="N386">
            <v>254</v>
          </cell>
          <cell r="O386"/>
          <cell r="P386"/>
          <cell r="Q386"/>
          <cell r="R386"/>
        </row>
        <row r="387">
          <cell r="L387">
            <v>1745</v>
          </cell>
          <cell r="M387">
            <v>2017</v>
          </cell>
          <cell r="N387">
            <v>1074</v>
          </cell>
          <cell r="O387"/>
          <cell r="P387"/>
          <cell r="Q387"/>
          <cell r="R387"/>
        </row>
        <row r="388">
          <cell r="L388">
            <v>7</v>
          </cell>
          <cell r="M388"/>
          <cell r="N388"/>
          <cell r="O388"/>
          <cell r="P388"/>
          <cell r="Q388"/>
          <cell r="R388"/>
        </row>
        <row r="389">
          <cell r="L389">
            <v>152</v>
          </cell>
          <cell r="M389">
            <v>52</v>
          </cell>
          <cell r="N389">
            <v>87</v>
          </cell>
          <cell r="O389"/>
          <cell r="P389"/>
          <cell r="Q389"/>
          <cell r="R389"/>
        </row>
        <row r="390">
          <cell r="L390">
            <v>47</v>
          </cell>
          <cell r="M390"/>
          <cell r="N390"/>
          <cell r="O390"/>
          <cell r="P390"/>
          <cell r="Q390"/>
          <cell r="R390"/>
        </row>
        <row r="391">
          <cell r="L391">
            <v>8837</v>
          </cell>
          <cell r="M391">
            <v>12937</v>
          </cell>
          <cell r="N391">
            <v>5096</v>
          </cell>
          <cell r="O391"/>
          <cell r="P391"/>
          <cell r="Q391"/>
          <cell r="R391"/>
        </row>
        <row r="392">
          <cell r="L392"/>
          <cell r="M392"/>
          <cell r="N392"/>
          <cell r="O392"/>
          <cell r="P392"/>
          <cell r="Q392"/>
          <cell r="R392"/>
        </row>
        <row r="393">
          <cell r="L393"/>
          <cell r="M393"/>
          <cell r="N393"/>
          <cell r="O393"/>
          <cell r="P393"/>
          <cell r="Q393"/>
          <cell r="R393"/>
        </row>
        <row r="394">
          <cell r="L394"/>
          <cell r="M394"/>
          <cell r="N394"/>
          <cell r="O394"/>
          <cell r="P394"/>
          <cell r="Q394"/>
          <cell r="R394"/>
        </row>
        <row r="395">
          <cell r="L395"/>
          <cell r="M395"/>
          <cell r="N395"/>
          <cell r="O395"/>
          <cell r="P395"/>
          <cell r="Q395"/>
          <cell r="R395"/>
        </row>
        <row r="396">
          <cell r="L396"/>
          <cell r="M396"/>
          <cell r="N396"/>
          <cell r="O396"/>
          <cell r="P396"/>
          <cell r="Q396"/>
          <cell r="R396"/>
        </row>
        <row r="397">
          <cell r="L397"/>
          <cell r="M397"/>
          <cell r="N397"/>
          <cell r="O397"/>
          <cell r="P397"/>
          <cell r="Q397"/>
          <cell r="R397"/>
        </row>
        <row r="398">
          <cell r="L398"/>
          <cell r="M398"/>
          <cell r="N398"/>
          <cell r="O398"/>
          <cell r="P398"/>
          <cell r="Q398"/>
          <cell r="R398"/>
        </row>
        <row r="400">
          <cell r="L400">
            <v>25452</v>
          </cell>
          <cell r="M400">
            <v>29381</v>
          </cell>
          <cell r="N400">
            <v>24527</v>
          </cell>
          <cell r="O400">
            <v>15529</v>
          </cell>
        </row>
        <row r="404">
          <cell r="O404">
            <v>15529</v>
          </cell>
          <cell r="P404"/>
          <cell r="Q404"/>
          <cell r="R404"/>
        </row>
        <row r="405">
          <cell r="O405"/>
          <cell r="P405"/>
          <cell r="Q405"/>
          <cell r="R405"/>
        </row>
        <row r="406">
          <cell r="O406"/>
          <cell r="P406"/>
          <cell r="Q406"/>
          <cell r="R406"/>
        </row>
        <row r="407">
          <cell r="O407"/>
          <cell r="P407"/>
          <cell r="Q407"/>
          <cell r="R407"/>
        </row>
      </sheetData>
      <sheetData sheetId="5">
        <row r="622">
          <cell r="E622">
            <v>44742</v>
          </cell>
        </row>
        <row r="624">
          <cell r="D624" t="str">
            <v>No indexation applied</v>
          </cell>
        </row>
        <row r="625">
          <cell r="D625" t="str">
            <v>Construction index - low</v>
          </cell>
        </row>
        <row r="626">
          <cell r="D626" t="str">
            <v>Construction index - base</v>
          </cell>
        </row>
        <row r="627">
          <cell r="D627" t="str">
            <v>Construction index - high</v>
          </cell>
        </row>
        <row r="628">
          <cell r="D628" t="str">
            <v>Labour index - low</v>
          </cell>
        </row>
        <row r="629">
          <cell r="D629" t="str">
            <v>Labour index - base</v>
          </cell>
        </row>
        <row r="630">
          <cell r="D630" t="str">
            <v>Labour index - high</v>
          </cell>
        </row>
        <row r="631">
          <cell r="D631" t="str">
            <v>Consumer price index - low</v>
          </cell>
        </row>
        <row r="632">
          <cell r="D632" t="str">
            <v>Consumer price index - base</v>
          </cell>
        </row>
        <row r="633">
          <cell r="D633" t="str">
            <v>Consumer price index - high</v>
          </cell>
        </row>
        <row r="634">
          <cell r="D634" t="str">
            <v>Local government cost index (LGCI)</v>
          </cell>
        </row>
        <row r="635">
          <cell r="D635" t="str">
            <v>Rate Peg Index</v>
          </cell>
        </row>
        <row r="636">
          <cell r="D636" t="str">
            <v>Grants index</v>
          </cell>
        </row>
        <row r="637">
          <cell r="D637" t="str">
            <v>Water Revenue</v>
          </cell>
        </row>
        <row r="638">
          <cell r="D638" t="str">
            <v>Sewer Revenue</v>
          </cell>
        </row>
        <row r="639">
          <cell r="D639" t="str">
            <v>[blank index 5]</v>
          </cell>
        </row>
        <row r="640">
          <cell r="D640" t="str">
            <v>[blank index 6]</v>
          </cell>
        </row>
        <row r="641">
          <cell r="D641" t="str">
            <v>[blank index 7]</v>
          </cell>
        </row>
        <row r="642">
          <cell r="D642" t="str">
            <v>[blank index 8]</v>
          </cell>
        </row>
        <row r="643">
          <cell r="D643" t="str">
            <v>[blank index 9]</v>
          </cell>
        </row>
        <row r="647">
          <cell r="L647">
            <v>1</v>
          </cell>
          <cell r="M647">
            <v>1</v>
          </cell>
          <cell r="N647">
            <v>1</v>
          </cell>
          <cell r="O647">
            <v>1</v>
          </cell>
          <cell r="P647">
            <v>1</v>
          </cell>
          <cell r="Q647">
            <v>1</v>
          </cell>
          <cell r="R647">
            <v>1</v>
          </cell>
          <cell r="S647">
            <v>1</v>
          </cell>
          <cell r="T647">
            <v>1</v>
          </cell>
          <cell r="U647">
            <v>1</v>
          </cell>
          <cell r="V647">
            <v>1</v>
          </cell>
          <cell r="W647">
            <v>1</v>
          </cell>
          <cell r="X647">
            <v>1</v>
          </cell>
          <cell r="Y647">
            <v>1</v>
          </cell>
          <cell r="Z647">
            <v>1</v>
          </cell>
          <cell r="AA647">
            <v>1</v>
          </cell>
          <cell r="AB647">
            <v>1</v>
          </cell>
          <cell r="AC647">
            <v>1</v>
          </cell>
          <cell r="AD647">
            <v>1</v>
          </cell>
          <cell r="AE647">
            <v>1</v>
          </cell>
          <cell r="AF647">
            <v>1</v>
          </cell>
          <cell r="AG647">
            <v>1</v>
          </cell>
          <cell r="AH647">
            <v>1</v>
          </cell>
          <cell r="AI647">
            <v>1</v>
          </cell>
        </row>
        <row r="648">
          <cell r="L648">
            <v>1</v>
          </cell>
          <cell r="M648">
            <v>1</v>
          </cell>
          <cell r="N648">
            <v>1</v>
          </cell>
          <cell r="O648">
            <v>1</v>
          </cell>
          <cell r="P648">
            <v>1</v>
          </cell>
          <cell r="Q648">
            <v>1.02</v>
          </cell>
          <cell r="R648">
            <v>1.0404</v>
          </cell>
          <cell r="S648">
            <v>1.0612079999999999</v>
          </cell>
          <cell r="T648">
            <v>1.08243216</v>
          </cell>
          <cell r="U648">
            <v>1.1040808032</v>
          </cell>
          <cell r="V648">
            <v>1.1261624192640001</v>
          </cell>
          <cell r="W648">
            <v>1.14868566764928</v>
          </cell>
          <cell r="X648">
            <v>1.1716593810022657</v>
          </cell>
          <cell r="Y648">
            <v>1.1950925686223111</v>
          </cell>
          <cell r="Z648">
            <v>1.2189944199947573</v>
          </cell>
          <cell r="AA648">
            <v>1.2433743083946525</v>
          </cell>
          <cell r="AB648">
            <v>1.2682417945625455</v>
          </cell>
          <cell r="AC648">
            <v>1.2936066304537963</v>
          </cell>
          <cell r="AD648">
            <v>1.3194787630628724</v>
          </cell>
          <cell r="AE648">
            <v>1.3458683383241299</v>
          </cell>
          <cell r="AF648">
            <v>1.3727857050906125</v>
          </cell>
          <cell r="AG648">
            <v>1.4002414191924248</v>
          </cell>
          <cell r="AH648">
            <v>1.4282462475762734</v>
          </cell>
          <cell r="AI648">
            <v>1.4568111725277988</v>
          </cell>
        </row>
        <row r="649">
          <cell r="L649">
            <v>1</v>
          </cell>
          <cell r="M649">
            <v>1</v>
          </cell>
          <cell r="N649">
            <v>1</v>
          </cell>
          <cell r="O649">
            <v>1</v>
          </cell>
          <cell r="P649">
            <v>1</v>
          </cell>
          <cell r="Q649">
            <v>1.0275000000000001</v>
          </cell>
          <cell r="R649">
            <v>1.0557562500000002</v>
          </cell>
          <cell r="S649">
            <v>1.0847895468750002</v>
          </cell>
          <cell r="T649">
            <v>1.1146212594140628</v>
          </cell>
          <cell r="U649">
            <v>1.1452733440479497</v>
          </cell>
          <cell r="V649">
            <v>1.1767683610092683</v>
          </cell>
          <cell r="W649">
            <v>1.2091294909370232</v>
          </cell>
          <cell r="X649">
            <v>1.2423805519377913</v>
          </cell>
          <cell r="Y649">
            <v>1.2765460171160807</v>
          </cell>
          <cell r="Z649">
            <v>1.311651032586773</v>
          </cell>
          <cell r="AA649">
            <v>1.3477214359829093</v>
          </cell>
          <cell r="AB649">
            <v>1.3847837754724395</v>
          </cell>
          <cell r="AC649">
            <v>1.4228653292979316</v>
          </cell>
          <cell r="AD649">
            <v>1.4619941258536249</v>
          </cell>
          <cell r="AE649">
            <v>1.5021989643145996</v>
          </cell>
          <cell r="AF649">
            <v>1.5435094358332513</v>
          </cell>
          <cell r="AG649">
            <v>1.5859559453186658</v>
          </cell>
          <cell r="AH649">
            <v>1.6295697338149293</v>
          </cell>
          <cell r="AI649">
            <v>1.6743829014948399</v>
          </cell>
        </row>
        <row r="650">
          <cell r="L650">
            <v>1</v>
          </cell>
          <cell r="M650">
            <v>1</v>
          </cell>
          <cell r="N650">
            <v>1</v>
          </cell>
          <cell r="O650">
            <v>1</v>
          </cell>
          <cell r="P650">
            <v>1</v>
          </cell>
          <cell r="Q650">
            <v>1.04</v>
          </cell>
          <cell r="R650">
            <v>1.0816000000000001</v>
          </cell>
          <cell r="S650">
            <v>1.1248640000000001</v>
          </cell>
          <cell r="T650">
            <v>1.1698585600000002</v>
          </cell>
          <cell r="U650">
            <v>1.2166529024000003</v>
          </cell>
          <cell r="V650">
            <v>1.2653190184960004</v>
          </cell>
          <cell r="W650">
            <v>1.3159317792358405</v>
          </cell>
          <cell r="X650">
            <v>1.3685690504052741</v>
          </cell>
          <cell r="Y650">
            <v>1.4233118124214852</v>
          </cell>
          <cell r="Z650">
            <v>1.4802442849183446</v>
          </cell>
          <cell r="AA650">
            <v>1.5394540563150785</v>
          </cell>
          <cell r="AB650">
            <v>1.6010322185676817</v>
          </cell>
          <cell r="AC650">
            <v>1.6650735073103891</v>
          </cell>
          <cell r="AD650">
            <v>1.7316764476028046</v>
          </cell>
          <cell r="AE650">
            <v>1.8009435055069167</v>
          </cell>
          <cell r="AF650">
            <v>1.8729812457271935</v>
          </cell>
          <cell r="AG650">
            <v>1.9479004955562813</v>
          </cell>
          <cell r="AH650">
            <v>2.0258165153785326</v>
          </cell>
          <cell r="AI650">
            <v>2.1068491759936738</v>
          </cell>
        </row>
        <row r="651">
          <cell r="L651">
            <v>1</v>
          </cell>
          <cell r="M651">
            <v>1</v>
          </cell>
          <cell r="N651">
            <v>1</v>
          </cell>
          <cell r="O651">
            <v>1</v>
          </cell>
          <cell r="P651">
            <v>1</v>
          </cell>
          <cell r="Q651">
            <v>1.02</v>
          </cell>
          <cell r="R651">
            <v>1.0404</v>
          </cell>
          <cell r="S651">
            <v>1.0612079999999999</v>
          </cell>
          <cell r="T651">
            <v>1.08243216</v>
          </cell>
          <cell r="U651">
            <v>1.1040808032</v>
          </cell>
          <cell r="V651">
            <v>1.1261624192640001</v>
          </cell>
          <cell r="W651">
            <v>1.14868566764928</v>
          </cell>
          <cell r="X651">
            <v>1.1716593810022657</v>
          </cell>
          <cell r="Y651">
            <v>1.1950925686223111</v>
          </cell>
          <cell r="Z651">
            <v>1.2189944199947573</v>
          </cell>
          <cell r="AA651">
            <v>1.2433743083946525</v>
          </cell>
          <cell r="AB651">
            <v>1.2682417945625455</v>
          </cell>
          <cell r="AC651">
            <v>1.2936066304537963</v>
          </cell>
          <cell r="AD651">
            <v>1.3194787630628724</v>
          </cell>
          <cell r="AE651">
            <v>1.3458683383241299</v>
          </cell>
          <cell r="AF651">
            <v>1.3727857050906125</v>
          </cell>
          <cell r="AG651">
            <v>1.4002414191924248</v>
          </cell>
          <cell r="AH651">
            <v>1.4282462475762734</v>
          </cell>
          <cell r="AI651">
            <v>1.4568111725277988</v>
          </cell>
        </row>
        <row r="652">
          <cell r="L652">
            <v>1</v>
          </cell>
          <cell r="M652">
            <v>1</v>
          </cell>
          <cell r="N652">
            <v>1</v>
          </cell>
          <cell r="O652">
            <v>1</v>
          </cell>
          <cell r="P652">
            <v>1</v>
          </cell>
          <cell r="Q652">
            <v>1.0269999999999999</v>
          </cell>
          <cell r="R652">
            <v>1.0547289999999998</v>
          </cell>
          <cell r="S652">
            <v>1.0832066829999998</v>
          </cell>
          <cell r="T652">
            <v>1.1124532634409996</v>
          </cell>
          <cell r="U652">
            <v>1.1424895015539065</v>
          </cell>
          <cell r="V652">
            <v>1.1733367180958618</v>
          </cell>
          <cell r="W652">
            <v>1.20501680948445</v>
          </cell>
          <cell r="X652">
            <v>1.23755226334053</v>
          </cell>
          <cell r="Y652">
            <v>1.2709661744507241</v>
          </cell>
          <cell r="Z652">
            <v>1.3052822611608936</v>
          </cell>
          <cell r="AA652">
            <v>1.3405248822122378</v>
          </cell>
          <cell r="AB652">
            <v>1.376719054031968</v>
          </cell>
          <cell r="AC652">
            <v>1.4138904684908311</v>
          </cell>
          <cell r="AD652">
            <v>1.4520655111400835</v>
          </cell>
          <cell r="AE652">
            <v>1.4912712799408656</v>
          </cell>
          <cell r="AF652">
            <v>1.531535604499269</v>
          </cell>
          <cell r="AG652">
            <v>1.572887065820749</v>
          </cell>
          <cell r="AH652">
            <v>1.6153550165979091</v>
          </cell>
          <cell r="AI652">
            <v>1.6589696020460525</v>
          </cell>
        </row>
        <row r="653">
          <cell r="L653">
            <v>1</v>
          </cell>
          <cell r="M653">
            <v>1</v>
          </cell>
          <cell r="N653">
            <v>1</v>
          </cell>
          <cell r="O653">
            <v>1</v>
          </cell>
          <cell r="P653">
            <v>1</v>
          </cell>
          <cell r="Q653">
            <v>1.034</v>
          </cell>
          <cell r="R653">
            <v>1.069156</v>
          </cell>
          <cell r="S653">
            <v>1.1055073040000001</v>
          </cell>
          <cell r="T653">
            <v>1.1430945523360001</v>
          </cell>
          <cell r="U653">
            <v>1.1819597671154241</v>
          </cell>
          <cell r="V653">
            <v>1.2221463991973485</v>
          </cell>
          <cell r="W653">
            <v>1.2636993767700584</v>
          </cell>
          <cell r="X653">
            <v>1.3066651555802404</v>
          </cell>
          <cell r="Y653">
            <v>1.3510917708699686</v>
          </cell>
          <cell r="Z653">
            <v>1.3970288910795476</v>
          </cell>
          <cell r="AA653">
            <v>1.4445278733762523</v>
          </cell>
          <cell r="AB653">
            <v>1.4936418210710449</v>
          </cell>
          <cell r="AC653">
            <v>1.5444256429874605</v>
          </cell>
          <cell r="AD653">
            <v>1.5969361148490342</v>
          </cell>
          <cell r="AE653">
            <v>1.6512319427539015</v>
          </cell>
          <cell r="AF653">
            <v>1.7073738288075342</v>
          </cell>
          <cell r="AG653">
            <v>1.7654245389869905</v>
          </cell>
          <cell r="AH653">
            <v>1.8254489733125483</v>
          </cell>
          <cell r="AI653">
            <v>1.8875142384051751</v>
          </cell>
        </row>
        <row r="654">
          <cell r="L654">
            <v>1</v>
          </cell>
          <cell r="M654">
            <v>1</v>
          </cell>
          <cell r="N654">
            <v>1</v>
          </cell>
          <cell r="O654">
            <v>1</v>
          </cell>
          <cell r="P654">
            <v>1</v>
          </cell>
          <cell r="Q654">
            <v>1.02</v>
          </cell>
          <cell r="R654">
            <v>1.0404</v>
          </cell>
          <cell r="S654">
            <v>1.0612079999999999</v>
          </cell>
          <cell r="T654">
            <v>1.08243216</v>
          </cell>
          <cell r="U654">
            <v>1.1040808032</v>
          </cell>
          <cell r="V654">
            <v>1.1261624192640001</v>
          </cell>
          <cell r="W654">
            <v>1.14868566764928</v>
          </cell>
          <cell r="X654">
            <v>1.1716593810022657</v>
          </cell>
          <cell r="Y654">
            <v>1.1950925686223111</v>
          </cell>
          <cell r="Z654">
            <v>1.2189944199947573</v>
          </cell>
          <cell r="AA654">
            <v>1.2433743083946525</v>
          </cell>
          <cell r="AB654">
            <v>1.2682417945625455</v>
          </cell>
          <cell r="AC654">
            <v>1.2936066304537963</v>
          </cell>
          <cell r="AD654">
            <v>1.3194787630628724</v>
          </cell>
          <cell r="AE654">
            <v>1.3458683383241299</v>
          </cell>
          <cell r="AF654">
            <v>1.3727857050906125</v>
          </cell>
          <cell r="AG654">
            <v>1.4002414191924248</v>
          </cell>
          <cell r="AH654">
            <v>1.4282462475762734</v>
          </cell>
          <cell r="AI654">
            <v>1.4568111725277988</v>
          </cell>
        </row>
        <row r="655">
          <cell r="L655">
            <v>1</v>
          </cell>
          <cell r="M655">
            <v>1</v>
          </cell>
          <cell r="N655">
            <v>1</v>
          </cell>
          <cell r="O655">
            <v>1</v>
          </cell>
          <cell r="P655">
            <v>1</v>
          </cell>
          <cell r="Q655">
            <v>1.0249999999999999</v>
          </cell>
          <cell r="R655">
            <v>1.0506249999999999</v>
          </cell>
          <cell r="S655">
            <v>1.0768906249999999</v>
          </cell>
          <cell r="T655">
            <v>1.1038128906249998</v>
          </cell>
          <cell r="U655">
            <v>1.1314082128906247</v>
          </cell>
          <cell r="V655">
            <v>1.1596934182128902</v>
          </cell>
          <cell r="W655">
            <v>1.1886857536682123</v>
          </cell>
          <cell r="X655">
            <v>1.2184028975099175</v>
          </cell>
          <cell r="Y655">
            <v>1.2488629699476652</v>
          </cell>
          <cell r="Z655">
            <v>1.2800845441963566</v>
          </cell>
          <cell r="AA655">
            <v>1.3120866578012655</v>
          </cell>
          <cell r="AB655">
            <v>1.3448888242462971</v>
          </cell>
          <cell r="AC655">
            <v>1.3785110448524545</v>
          </cell>
          <cell r="AD655">
            <v>1.4129738209737657</v>
          </cell>
          <cell r="AE655">
            <v>1.4482981664981096</v>
          </cell>
          <cell r="AF655">
            <v>1.4845056206605622</v>
          </cell>
          <cell r="AG655">
            <v>1.5216182611770761</v>
          </cell>
          <cell r="AH655">
            <v>1.5596587177065029</v>
          </cell>
          <cell r="AI655">
            <v>1.5986501856491653</v>
          </cell>
        </row>
        <row r="656">
          <cell r="L656">
            <v>1</v>
          </cell>
          <cell r="M656">
            <v>1</v>
          </cell>
          <cell r="N656">
            <v>1</v>
          </cell>
          <cell r="O656">
            <v>1</v>
          </cell>
          <cell r="P656">
            <v>1</v>
          </cell>
          <cell r="Q656">
            <v>1.03</v>
          </cell>
          <cell r="R656">
            <v>1.0609</v>
          </cell>
          <cell r="S656">
            <v>1.092727</v>
          </cell>
          <cell r="T656">
            <v>1.1255088100000001</v>
          </cell>
          <cell r="U656">
            <v>1.1592740743000001</v>
          </cell>
          <cell r="V656">
            <v>1.1940522965290001</v>
          </cell>
          <cell r="W656">
            <v>1.2298738654248702</v>
          </cell>
          <cell r="X656">
            <v>1.2667700813876164</v>
          </cell>
          <cell r="Y656">
            <v>1.3047731838292449</v>
          </cell>
          <cell r="Z656">
            <v>1.3439163793441222</v>
          </cell>
          <cell r="AA656">
            <v>1.3842338707244459</v>
          </cell>
          <cell r="AB656">
            <v>1.4257608868461793</v>
          </cell>
          <cell r="AC656">
            <v>1.4685337134515648</v>
          </cell>
          <cell r="AD656">
            <v>1.5125897248551119</v>
          </cell>
          <cell r="AE656">
            <v>1.5579674166007653</v>
          </cell>
          <cell r="AF656">
            <v>1.6047064390987884</v>
          </cell>
          <cell r="AG656">
            <v>1.652847632271752</v>
          </cell>
          <cell r="AH656">
            <v>1.7024330612399046</v>
          </cell>
          <cell r="AI656">
            <v>1.7535060530771018</v>
          </cell>
        </row>
        <row r="657">
          <cell r="L657">
            <v>1</v>
          </cell>
          <cell r="M657">
            <v>1</v>
          </cell>
          <cell r="N657">
            <v>1</v>
          </cell>
          <cell r="O657">
            <v>1</v>
          </cell>
          <cell r="P657">
            <v>1</v>
          </cell>
          <cell r="Q657">
            <v>1.0249999999999999</v>
          </cell>
          <cell r="R657">
            <v>1.0506249999999999</v>
          </cell>
          <cell r="S657">
            <v>1.0768906249999999</v>
          </cell>
          <cell r="T657">
            <v>1.1038128906249998</v>
          </cell>
          <cell r="U657">
            <v>1.1314082128906247</v>
          </cell>
          <cell r="V657">
            <v>1.1596934182128902</v>
          </cell>
          <cell r="W657">
            <v>1.1886857536682123</v>
          </cell>
          <cell r="X657">
            <v>1.2184028975099175</v>
          </cell>
          <cell r="Y657">
            <v>1.2488629699476652</v>
          </cell>
          <cell r="Z657">
            <v>1.2800845441963566</v>
          </cell>
          <cell r="AA657">
            <v>1.3120866578012655</v>
          </cell>
          <cell r="AB657">
            <v>1.3448888242462971</v>
          </cell>
          <cell r="AC657">
            <v>1.3785110448524545</v>
          </cell>
          <cell r="AD657">
            <v>1.4129738209737657</v>
          </cell>
          <cell r="AE657">
            <v>1.4482981664981096</v>
          </cell>
          <cell r="AF657">
            <v>1.4845056206605622</v>
          </cell>
          <cell r="AG657">
            <v>1.5216182611770761</v>
          </cell>
          <cell r="AH657">
            <v>1.5596587177065029</v>
          </cell>
          <cell r="AI657">
            <v>1.5986501856491653</v>
          </cell>
        </row>
        <row r="658">
          <cell r="L658">
            <v>1</v>
          </cell>
          <cell r="M658">
            <v>1</v>
          </cell>
          <cell r="N658">
            <v>1</v>
          </cell>
          <cell r="O658">
            <v>1</v>
          </cell>
          <cell r="P658">
            <v>1</v>
          </cell>
          <cell r="Q658">
            <v>1.026</v>
          </cell>
          <cell r="R658">
            <v>1.0526759999999999</v>
          </cell>
          <cell r="S658">
            <v>1.0800455760000001</v>
          </cell>
          <cell r="T658">
            <v>1.1081267609760002</v>
          </cell>
          <cell r="U658">
            <v>1.1369380567613763</v>
          </cell>
          <cell r="V658">
            <v>1.1664984462371721</v>
          </cell>
          <cell r="W658">
            <v>1.1968274058393387</v>
          </cell>
          <cell r="X658">
            <v>1.2279449183911615</v>
          </cell>
          <cell r="Y658">
            <v>1.2598714862693317</v>
          </cell>
          <cell r="Z658">
            <v>1.2926281449123342</v>
          </cell>
          <cell r="AA658">
            <v>1.326236476680055</v>
          </cell>
          <cell r="AB658">
            <v>1.3607186250737364</v>
          </cell>
          <cell r="AC658">
            <v>1.3960973093256537</v>
          </cell>
          <cell r="AD658">
            <v>1.4323958393681206</v>
          </cell>
          <cell r="AE658">
            <v>1.4696381311916917</v>
          </cell>
          <cell r="AF658">
            <v>1.5078487226026758</v>
          </cell>
          <cell r="AG658">
            <v>1.5470527893903454</v>
          </cell>
          <cell r="AH658">
            <v>1.5872761619144944</v>
          </cell>
          <cell r="AI658">
            <v>1.6285453421242713</v>
          </cell>
        </row>
        <row r="659">
          <cell r="L659">
            <v>1</v>
          </cell>
          <cell r="M659">
            <v>1</v>
          </cell>
          <cell r="N659">
            <v>1</v>
          </cell>
          <cell r="O659">
            <v>1</v>
          </cell>
          <cell r="P659">
            <v>1</v>
          </cell>
          <cell r="Q659">
            <v>1.0149999999999999</v>
          </cell>
          <cell r="R659">
            <v>1.0302249999999997</v>
          </cell>
          <cell r="S659">
            <v>1.0456783749999996</v>
          </cell>
          <cell r="T659">
            <v>1.0613635506249994</v>
          </cell>
          <cell r="U659">
            <v>1.0772840038843743</v>
          </cell>
          <cell r="V659">
            <v>1.0934432639426397</v>
          </cell>
          <cell r="W659">
            <v>1.1098449129017791</v>
          </cell>
          <cell r="X659">
            <v>1.1264925865953057</v>
          </cell>
          <cell r="Y659">
            <v>1.1433899753942351</v>
          </cell>
          <cell r="Z659">
            <v>1.1605408250251485</v>
          </cell>
          <cell r="AA659">
            <v>1.1779489374005256</v>
          </cell>
          <cell r="AB659">
            <v>1.1956181714615335</v>
          </cell>
          <cell r="AC659">
            <v>1.2135524440334564</v>
          </cell>
          <cell r="AD659">
            <v>1.2317557306939582</v>
          </cell>
          <cell r="AE659">
            <v>1.2502320666543674</v>
          </cell>
          <cell r="AF659">
            <v>1.2689855476541827</v>
          </cell>
          <cell r="AG659">
            <v>1.2880203308689953</v>
          </cell>
          <cell r="AH659">
            <v>1.3073406358320301</v>
          </cell>
          <cell r="AI659">
            <v>1.3269507453695104</v>
          </cell>
        </row>
        <row r="660">
          <cell r="L660">
            <v>1</v>
          </cell>
          <cell r="M660">
            <v>1</v>
          </cell>
          <cell r="N660">
            <v>1</v>
          </cell>
          <cell r="O660">
            <v>1</v>
          </cell>
          <cell r="P660">
            <v>1</v>
          </cell>
          <cell r="Q660">
            <v>1.06</v>
          </cell>
          <cell r="R660">
            <v>1.1236000000000002</v>
          </cell>
          <cell r="S660">
            <v>1.1910160000000003</v>
          </cell>
          <cell r="T660">
            <v>1.2505668000000003</v>
          </cell>
          <cell r="U660">
            <v>1.3130951400000004</v>
          </cell>
          <cell r="V660">
            <v>1.3656189456000005</v>
          </cell>
          <cell r="W660">
            <v>1.4202437034240005</v>
          </cell>
          <cell r="X660">
            <v>1.4557497960096004</v>
          </cell>
          <cell r="Y660">
            <v>1.4921435409098402</v>
          </cell>
          <cell r="Z660">
            <v>1.5294471294325862</v>
          </cell>
          <cell r="AA660">
            <v>1.5676833076684007</v>
          </cell>
          <cell r="AB660">
            <v>1.6068753903601105</v>
          </cell>
          <cell r="AC660">
            <v>1.6470472751191132</v>
          </cell>
          <cell r="AD660">
            <v>1.6882234569970909</v>
          </cell>
          <cell r="AE660">
            <v>1.730429043422018</v>
          </cell>
          <cell r="AF660">
            <v>1.7736897695075682</v>
          </cell>
          <cell r="AG660">
            <v>1.8180320137452572</v>
          </cell>
          <cell r="AH660">
            <v>1.8634828140888886</v>
          </cell>
          <cell r="AI660">
            <v>1.9100698844411106</v>
          </cell>
        </row>
        <row r="661">
          <cell r="L661">
            <v>1</v>
          </cell>
          <cell r="M661">
            <v>1</v>
          </cell>
          <cell r="N661">
            <v>1</v>
          </cell>
          <cell r="O661">
            <v>1</v>
          </cell>
          <cell r="P661">
            <v>1</v>
          </cell>
          <cell r="Q661">
            <v>1.06</v>
          </cell>
          <cell r="R661">
            <v>1.1236000000000002</v>
          </cell>
          <cell r="S661">
            <v>1.1910160000000003</v>
          </cell>
          <cell r="T661">
            <v>1.2505668000000003</v>
          </cell>
          <cell r="U661">
            <v>1.3130951400000004</v>
          </cell>
          <cell r="V661">
            <v>1.3656189456000005</v>
          </cell>
          <cell r="W661">
            <v>1.4202437034240005</v>
          </cell>
          <cell r="X661">
            <v>1.4557497960096004</v>
          </cell>
          <cell r="Y661">
            <v>1.4921435409098402</v>
          </cell>
          <cell r="Z661">
            <v>1.4921435409098402</v>
          </cell>
          <cell r="AA661">
            <v>1.4921435409098402</v>
          </cell>
          <cell r="AB661">
            <v>1.4921435409098402</v>
          </cell>
          <cell r="AC661">
            <v>1.4921435409098402</v>
          </cell>
          <cell r="AD661">
            <v>1.4921435409098402</v>
          </cell>
          <cell r="AE661">
            <v>1.4921435409098402</v>
          </cell>
          <cell r="AF661">
            <v>1.4921435409098402</v>
          </cell>
          <cell r="AG661">
            <v>1.4921435409098402</v>
          </cell>
          <cell r="AH661">
            <v>1.4921435409098402</v>
          </cell>
          <cell r="AI661">
            <v>1.4921435409098402</v>
          </cell>
        </row>
        <row r="662">
          <cell r="L662">
            <v>1</v>
          </cell>
          <cell r="M662">
            <v>1</v>
          </cell>
          <cell r="N662">
            <v>1</v>
          </cell>
          <cell r="O662">
            <v>1</v>
          </cell>
          <cell r="P662">
            <v>1</v>
          </cell>
          <cell r="Q662">
            <v>1</v>
          </cell>
          <cell r="R662">
            <v>1</v>
          </cell>
          <cell r="S662">
            <v>1</v>
          </cell>
          <cell r="T662">
            <v>1</v>
          </cell>
          <cell r="U662">
            <v>1</v>
          </cell>
          <cell r="V662">
            <v>1</v>
          </cell>
          <cell r="W662">
            <v>1</v>
          </cell>
          <cell r="X662">
            <v>1</v>
          </cell>
          <cell r="Y662">
            <v>1</v>
          </cell>
          <cell r="Z662">
            <v>1</v>
          </cell>
          <cell r="AA662">
            <v>1</v>
          </cell>
          <cell r="AB662">
            <v>1</v>
          </cell>
          <cell r="AC662">
            <v>1</v>
          </cell>
          <cell r="AD662">
            <v>1</v>
          </cell>
          <cell r="AE662">
            <v>1</v>
          </cell>
          <cell r="AF662">
            <v>1</v>
          </cell>
          <cell r="AG662">
            <v>1</v>
          </cell>
          <cell r="AH662">
            <v>1</v>
          </cell>
          <cell r="AI662">
            <v>1</v>
          </cell>
        </row>
        <row r="663">
          <cell r="L663">
            <v>1</v>
          </cell>
          <cell r="M663">
            <v>1</v>
          </cell>
          <cell r="N663">
            <v>1</v>
          </cell>
          <cell r="O663">
            <v>1</v>
          </cell>
          <cell r="P663">
            <v>1</v>
          </cell>
          <cell r="Q663">
            <v>1</v>
          </cell>
          <cell r="R663">
            <v>1</v>
          </cell>
          <cell r="S663">
            <v>1</v>
          </cell>
          <cell r="T663">
            <v>1</v>
          </cell>
          <cell r="U663">
            <v>1</v>
          </cell>
          <cell r="V663">
            <v>1</v>
          </cell>
          <cell r="W663">
            <v>1</v>
          </cell>
          <cell r="X663">
            <v>1</v>
          </cell>
          <cell r="Y663">
            <v>1</v>
          </cell>
          <cell r="Z663">
            <v>1</v>
          </cell>
          <cell r="AA663">
            <v>1</v>
          </cell>
          <cell r="AB663">
            <v>1</v>
          </cell>
          <cell r="AC663">
            <v>1</v>
          </cell>
          <cell r="AD663">
            <v>1</v>
          </cell>
          <cell r="AE663">
            <v>1</v>
          </cell>
          <cell r="AF663">
            <v>1</v>
          </cell>
          <cell r="AG663">
            <v>1</v>
          </cell>
          <cell r="AH663">
            <v>1</v>
          </cell>
          <cell r="AI663">
            <v>1</v>
          </cell>
        </row>
        <row r="664">
          <cell r="L664">
            <v>1</v>
          </cell>
          <cell r="M664">
            <v>1</v>
          </cell>
          <cell r="N664">
            <v>1</v>
          </cell>
          <cell r="O664">
            <v>1</v>
          </cell>
          <cell r="P664">
            <v>1</v>
          </cell>
          <cell r="Q664">
            <v>1</v>
          </cell>
          <cell r="R664">
            <v>1</v>
          </cell>
          <cell r="S664">
            <v>1</v>
          </cell>
          <cell r="T664">
            <v>1</v>
          </cell>
          <cell r="U664">
            <v>1</v>
          </cell>
          <cell r="V664">
            <v>1</v>
          </cell>
          <cell r="W664">
            <v>1</v>
          </cell>
          <cell r="X664">
            <v>1</v>
          </cell>
          <cell r="Y664">
            <v>1</v>
          </cell>
          <cell r="Z664">
            <v>1</v>
          </cell>
          <cell r="AA664">
            <v>1</v>
          </cell>
          <cell r="AB664">
            <v>1</v>
          </cell>
          <cell r="AC664">
            <v>1</v>
          </cell>
          <cell r="AD664">
            <v>1</v>
          </cell>
          <cell r="AE664">
            <v>1</v>
          </cell>
          <cell r="AF664">
            <v>1</v>
          </cell>
          <cell r="AG664">
            <v>1</v>
          </cell>
          <cell r="AH664">
            <v>1</v>
          </cell>
          <cell r="AI664">
            <v>1</v>
          </cell>
        </row>
        <row r="665">
          <cell r="L665">
            <v>1</v>
          </cell>
          <cell r="M665">
            <v>1</v>
          </cell>
          <cell r="N665">
            <v>1</v>
          </cell>
          <cell r="O665">
            <v>1</v>
          </cell>
          <cell r="P665">
            <v>1</v>
          </cell>
          <cell r="Q665">
            <v>1</v>
          </cell>
          <cell r="R665">
            <v>1</v>
          </cell>
          <cell r="S665">
            <v>1</v>
          </cell>
          <cell r="T665">
            <v>1</v>
          </cell>
          <cell r="U665">
            <v>1</v>
          </cell>
          <cell r="V665">
            <v>1</v>
          </cell>
          <cell r="W665">
            <v>1</v>
          </cell>
          <cell r="X665">
            <v>1</v>
          </cell>
          <cell r="Y665">
            <v>1</v>
          </cell>
          <cell r="Z665">
            <v>1</v>
          </cell>
          <cell r="AA665">
            <v>1</v>
          </cell>
          <cell r="AB665">
            <v>1</v>
          </cell>
          <cell r="AC665">
            <v>1</v>
          </cell>
          <cell r="AD665">
            <v>1</v>
          </cell>
          <cell r="AE665">
            <v>1</v>
          </cell>
          <cell r="AF665">
            <v>1</v>
          </cell>
          <cell r="AG665">
            <v>1</v>
          </cell>
          <cell r="AH665">
            <v>1</v>
          </cell>
          <cell r="AI665">
            <v>1</v>
          </cell>
        </row>
        <row r="666">
          <cell r="L666">
            <v>1</v>
          </cell>
          <cell r="M666">
            <v>1</v>
          </cell>
          <cell r="N666">
            <v>1</v>
          </cell>
          <cell r="O666">
            <v>1</v>
          </cell>
          <cell r="P666">
            <v>1</v>
          </cell>
          <cell r="Q666">
            <v>1</v>
          </cell>
          <cell r="R666">
            <v>1</v>
          </cell>
          <cell r="S666">
            <v>1</v>
          </cell>
          <cell r="T666">
            <v>1</v>
          </cell>
          <cell r="U666">
            <v>1</v>
          </cell>
          <cell r="V666">
            <v>1</v>
          </cell>
          <cell r="W666">
            <v>1</v>
          </cell>
          <cell r="X666">
            <v>1</v>
          </cell>
          <cell r="Y666">
            <v>1</v>
          </cell>
          <cell r="Z666">
            <v>1</v>
          </cell>
          <cell r="AA666">
            <v>1</v>
          </cell>
          <cell r="AB666">
            <v>1</v>
          </cell>
          <cell r="AC666">
            <v>1</v>
          </cell>
          <cell r="AD666">
            <v>1</v>
          </cell>
          <cell r="AE666">
            <v>1</v>
          </cell>
          <cell r="AF666">
            <v>1</v>
          </cell>
          <cell r="AG666">
            <v>1</v>
          </cell>
          <cell r="AH666">
            <v>1</v>
          </cell>
          <cell r="AI666">
            <v>1</v>
          </cell>
        </row>
      </sheetData>
      <sheetData sheetId="6"/>
      <sheetData sheetId="7"/>
      <sheetData sheetId="8">
        <row r="17"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</row>
        <row r="18"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2</v>
          </cell>
          <cell r="R18">
            <v>3</v>
          </cell>
          <cell r="S18">
            <v>4</v>
          </cell>
          <cell r="T18">
            <v>5</v>
          </cell>
          <cell r="U18">
            <v>6</v>
          </cell>
          <cell r="V18">
            <v>7</v>
          </cell>
          <cell r="W18">
            <v>8</v>
          </cell>
          <cell r="X18">
            <v>9</v>
          </cell>
          <cell r="Y18">
            <v>10</v>
          </cell>
          <cell r="Z18">
            <v>11</v>
          </cell>
          <cell r="AA18">
            <v>12</v>
          </cell>
          <cell r="AB18">
            <v>13</v>
          </cell>
          <cell r="AC18">
            <v>14</v>
          </cell>
          <cell r="AD18">
            <v>15</v>
          </cell>
          <cell r="AE18">
            <v>16</v>
          </cell>
          <cell r="AF18">
            <v>17</v>
          </cell>
          <cell r="AG18">
            <v>18</v>
          </cell>
          <cell r="AH18">
            <v>19</v>
          </cell>
          <cell r="AI18">
            <v>20</v>
          </cell>
        </row>
        <row r="19"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12</v>
          </cell>
          <cell r="Q19">
            <v>12</v>
          </cell>
          <cell r="R19">
            <v>12</v>
          </cell>
          <cell r="S19">
            <v>12</v>
          </cell>
          <cell r="T19">
            <v>12</v>
          </cell>
          <cell r="U19">
            <v>12</v>
          </cell>
          <cell r="V19">
            <v>12</v>
          </cell>
          <cell r="W19">
            <v>12</v>
          </cell>
          <cell r="X19">
            <v>12</v>
          </cell>
          <cell r="Y19">
            <v>12</v>
          </cell>
          <cell r="Z19">
            <v>12</v>
          </cell>
          <cell r="AA19">
            <v>12</v>
          </cell>
          <cell r="AB19">
            <v>12</v>
          </cell>
          <cell r="AC19">
            <v>12</v>
          </cell>
          <cell r="AD19">
            <v>12</v>
          </cell>
          <cell r="AE19">
            <v>12</v>
          </cell>
          <cell r="AF19">
            <v>12</v>
          </cell>
          <cell r="AG19">
            <v>12</v>
          </cell>
          <cell r="AH19">
            <v>12</v>
          </cell>
          <cell r="AI19">
            <v>12</v>
          </cell>
        </row>
        <row r="20">
          <cell r="L20">
            <v>365</v>
          </cell>
          <cell r="M20">
            <v>366</v>
          </cell>
          <cell r="N20">
            <v>365</v>
          </cell>
          <cell r="O20">
            <v>365</v>
          </cell>
          <cell r="P20">
            <v>365</v>
          </cell>
          <cell r="Q20">
            <v>366</v>
          </cell>
          <cell r="R20">
            <v>365</v>
          </cell>
          <cell r="S20">
            <v>365</v>
          </cell>
          <cell r="T20">
            <v>365</v>
          </cell>
          <cell r="U20">
            <v>366</v>
          </cell>
          <cell r="V20">
            <v>365</v>
          </cell>
          <cell r="W20">
            <v>365</v>
          </cell>
          <cell r="X20">
            <v>365</v>
          </cell>
          <cell r="Y20">
            <v>366</v>
          </cell>
          <cell r="Z20">
            <v>365</v>
          </cell>
          <cell r="AA20">
            <v>365</v>
          </cell>
          <cell r="AB20">
            <v>365</v>
          </cell>
          <cell r="AC20">
            <v>366</v>
          </cell>
          <cell r="AD20">
            <v>365</v>
          </cell>
          <cell r="AE20">
            <v>365</v>
          </cell>
          <cell r="AF20">
            <v>365</v>
          </cell>
          <cell r="AG20">
            <v>366</v>
          </cell>
          <cell r="AH20">
            <v>365</v>
          </cell>
          <cell r="AI20">
            <v>365</v>
          </cell>
        </row>
        <row r="21"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12</v>
          </cell>
          <cell r="Q21">
            <v>24</v>
          </cell>
          <cell r="R21">
            <v>36</v>
          </cell>
          <cell r="S21">
            <v>48</v>
          </cell>
          <cell r="T21">
            <v>60</v>
          </cell>
          <cell r="U21">
            <v>72</v>
          </cell>
          <cell r="V21">
            <v>84</v>
          </cell>
          <cell r="W21">
            <v>96</v>
          </cell>
          <cell r="X21">
            <v>108</v>
          </cell>
          <cell r="Y21">
            <v>120</v>
          </cell>
          <cell r="Z21">
            <v>132</v>
          </cell>
          <cell r="AA21">
            <v>144</v>
          </cell>
          <cell r="AB21">
            <v>156</v>
          </cell>
          <cell r="AC21">
            <v>168</v>
          </cell>
          <cell r="AD21">
            <v>180</v>
          </cell>
          <cell r="AE21">
            <v>192</v>
          </cell>
          <cell r="AF21">
            <v>204</v>
          </cell>
          <cell r="AG21">
            <v>216</v>
          </cell>
          <cell r="AH21">
            <v>228</v>
          </cell>
          <cell r="AI21">
            <v>240</v>
          </cell>
        </row>
        <row r="22"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Q22">
            <v>2</v>
          </cell>
          <cell r="R22">
            <v>3</v>
          </cell>
          <cell r="S22">
            <v>4</v>
          </cell>
          <cell r="T22">
            <v>5</v>
          </cell>
          <cell r="U22">
            <v>6</v>
          </cell>
          <cell r="V22">
            <v>7</v>
          </cell>
          <cell r="W22">
            <v>8</v>
          </cell>
          <cell r="X22">
            <v>9</v>
          </cell>
          <cell r="Y22">
            <v>10</v>
          </cell>
          <cell r="Z22">
            <v>11</v>
          </cell>
          <cell r="AA22">
            <v>12</v>
          </cell>
          <cell r="AB22">
            <v>13</v>
          </cell>
          <cell r="AC22">
            <v>14</v>
          </cell>
          <cell r="AD22">
            <v>15</v>
          </cell>
          <cell r="AE22">
            <v>16</v>
          </cell>
          <cell r="AF22">
            <v>17</v>
          </cell>
          <cell r="AG22">
            <v>18</v>
          </cell>
          <cell r="AH22">
            <v>19</v>
          </cell>
          <cell r="AI22">
            <v>20</v>
          </cell>
        </row>
        <row r="23"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1</v>
          </cell>
          <cell r="AB23">
            <v>1</v>
          </cell>
          <cell r="AC23">
            <v>1</v>
          </cell>
          <cell r="AD23">
            <v>1</v>
          </cell>
          <cell r="AE23">
            <v>1</v>
          </cell>
          <cell r="AF23">
            <v>1</v>
          </cell>
          <cell r="AG23">
            <v>1</v>
          </cell>
          <cell r="AH23">
            <v>1</v>
          </cell>
          <cell r="AI23">
            <v>1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>
            <v>1</v>
          </cell>
          <cell r="AD24">
            <v>1</v>
          </cell>
          <cell r="AE24">
            <v>1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>
            <v>1</v>
          </cell>
          <cell r="AD25">
            <v>1</v>
          </cell>
          <cell r="AE25">
            <v>1</v>
          </cell>
          <cell r="AF25">
            <v>1</v>
          </cell>
          <cell r="AG25">
            <v>1</v>
          </cell>
          <cell r="AH25">
            <v>1</v>
          </cell>
          <cell r="AI25">
            <v>1</v>
          </cell>
        </row>
        <row r="26">
          <cell r="L26">
            <v>43646</v>
          </cell>
          <cell r="M26">
            <v>44012</v>
          </cell>
          <cell r="N26">
            <v>44377</v>
          </cell>
          <cell r="O26">
            <v>44742</v>
          </cell>
          <cell r="P26">
            <v>45107</v>
          </cell>
          <cell r="Q26">
            <v>45473</v>
          </cell>
          <cell r="R26">
            <v>45838</v>
          </cell>
          <cell r="S26">
            <v>46203</v>
          </cell>
          <cell r="T26">
            <v>46568</v>
          </cell>
          <cell r="U26">
            <v>46934</v>
          </cell>
          <cell r="V26">
            <v>47299</v>
          </cell>
          <cell r="W26">
            <v>47664</v>
          </cell>
          <cell r="X26">
            <v>48029</v>
          </cell>
          <cell r="Y26">
            <v>48395</v>
          </cell>
          <cell r="Z26">
            <v>48760</v>
          </cell>
          <cell r="AA26">
            <v>49125</v>
          </cell>
          <cell r="AB26">
            <v>49490</v>
          </cell>
          <cell r="AC26">
            <v>49856</v>
          </cell>
          <cell r="AD26">
            <v>50221</v>
          </cell>
          <cell r="AE26">
            <v>50586</v>
          </cell>
          <cell r="AF26">
            <v>50951</v>
          </cell>
          <cell r="AG26">
            <v>51317</v>
          </cell>
          <cell r="AH26">
            <v>51682</v>
          </cell>
          <cell r="AI26">
            <v>52047</v>
          </cell>
        </row>
        <row r="27">
          <cell r="L27">
            <v>43464</v>
          </cell>
          <cell r="M27">
            <v>43829.5</v>
          </cell>
          <cell r="N27">
            <v>44195</v>
          </cell>
          <cell r="O27">
            <v>44560</v>
          </cell>
          <cell r="P27">
            <v>44925</v>
          </cell>
          <cell r="Q27">
            <v>45290.5</v>
          </cell>
          <cell r="R27">
            <v>45656</v>
          </cell>
          <cell r="S27">
            <v>46021</v>
          </cell>
          <cell r="T27">
            <v>46386</v>
          </cell>
          <cell r="U27">
            <v>46751.5</v>
          </cell>
          <cell r="V27">
            <v>47117</v>
          </cell>
          <cell r="W27">
            <v>47482</v>
          </cell>
          <cell r="X27">
            <v>47847</v>
          </cell>
          <cell r="Y27">
            <v>48212.5</v>
          </cell>
          <cell r="Z27">
            <v>48578</v>
          </cell>
          <cell r="AA27">
            <v>48943</v>
          </cell>
          <cell r="AB27">
            <v>49308</v>
          </cell>
          <cell r="AC27">
            <v>49673.5</v>
          </cell>
          <cell r="AD27">
            <v>50039</v>
          </cell>
          <cell r="AE27">
            <v>50404</v>
          </cell>
          <cell r="AF27">
            <v>50769</v>
          </cell>
          <cell r="AG27">
            <v>51134.5</v>
          </cell>
          <cell r="AH27">
            <v>51500</v>
          </cell>
          <cell r="AI27">
            <v>51865</v>
          </cell>
        </row>
        <row r="30">
          <cell r="L30">
            <v>43282</v>
          </cell>
          <cell r="M30">
            <v>43647</v>
          </cell>
          <cell r="N30">
            <v>44013</v>
          </cell>
          <cell r="O30">
            <v>44378</v>
          </cell>
          <cell r="P30">
            <v>44743</v>
          </cell>
          <cell r="Q30">
            <v>45108</v>
          </cell>
          <cell r="R30">
            <v>45474</v>
          </cell>
          <cell r="S30">
            <v>45839</v>
          </cell>
          <cell r="T30">
            <v>46204</v>
          </cell>
          <cell r="U30">
            <v>46569</v>
          </cell>
          <cell r="V30">
            <v>46935</v>
          </cell>
          <cell r="W30">
            <v>47300</v>
          </cell>
          <cell r="X30">
            <v>47665</v>
          </cell>
          <cell r="Y30">
            <v>48030</v>
          </cell>
          <cell r="Z30">
            <v>48396</v>
          </cell>
          <cell r="AA30">
            <v>48761</v>
          </cell>
          <cell r="AB30">
            <v>49126</v>
          </cell>
          <cell r="AC30">
            <v>49491</v>
          </cell>
          <cell r="AD30">
            <v>49857</v>
          </cell>
          <cell r="AE30">
            <v>50222</v>
          </cell>
          <cell r="AF30">
            <v>50587</v>
          </cell>
          <cell r="AG30">
            <v>50952</v>
          </cell>
          <cell r="AH30">
            <v>51318</v>
          </cell>
          <cell r="AI30">
            <v>51683</v>
          </cell>
        </row>
        <row r="31">
          <cell r="L31">
            <v>43646</v>
          </cell>
          <cell r="M31">
            <v>44012</v>
          </cell>
          <cell r="N31">
            <v>44377</v>
          </cell>
          <cell r="O31">
            <v>44742</v>
          </cell>
          <cell r="P31">
            <v>45107</v>
          </cell>
          <cell r="Q31">
            <v>45473</v>
          </cell>
          <cell r="R31">
            <v>45838</v>
          </cell>
          <cell r="S31">
            <v>46203</v>
          </cell>
          <cell r="T31">
            <v>46568</v>
          </cell>
          <cell r="U31">
            <v>46934</v>
          </cell>
          <cell r="V31">
            <v>47299</v>
          </cell>
          <cell r="W31">
            <v>47664</v>
          </cell>
          <cell r="X31">
            <v>48029</v>
          </cell>
          <cell r="Y31">
            <v>48395</v>
          </cell>
          <cell r="Z31">
            <v>48760</v>
          </cell>
          <cell r="AA31">
            <v>49125</v>
          </cell>
          <cell r="AB31">
            <v>49490</v>
          </cell>
          <cell r="AC31">
            <v>49856</v>
          </cell>
          <cell r="AD31">
            <v>50221</v>
          </cell>
          <cell r="AE31">
            <v>50586</v>
          </cell>
          <cell r="AF31">
            <v>50951</v>
          </cell>
          <cell r="AG31">
            <v>51317</v>
          </cell>
          <cell r="AH31">
            <v>51682</v>
          </cell>
          <cell r="AI31">
            <v>52047</v>
          </cell>
        </row>
        <row r="501">
          <cell r="G501">
            <v>0.1</v>
          </cell>
        </row>
        <row r="552">
          <cell r="O552"/>
        </row>
        <row r="553">
          <cell r="O553"/>
        </row>
        <row r="554">
          <cell r="O554"/>
        </row>
        <row r="555">
          <cell r="O555"/>
        </row>
        <row r="556">
          <cell r="O556"/>
        </row>
        <row r="557">
          <cell r="O557"/>
        </row>
        <row r="558">
          <cell r="O558"/>
        </row>
        <row r="559">
          <cell r="O559"/>
        </row>
        <row r="560">
          <cell r="O560"/>
        </row>
        <row r="561">
          <cell r="O561"/>
        </row>
        <row r="562">
          <cell r="O562"/>
        </row>
        <row r="563">
          <cell r="O563"/>
        </row>
        <row r="564">
          <cell r="O564"/>
        </row>
        <row r="565">
          <cell r="O565"/>
        </row>
        <row r="566">
          <cell r="O566"/>
        </row>
        <row r="567">
          <cell r="O567"/>
        </row>
        <row r="568">
          <cell r="O568"/>
        </row>
        <row r="569">
          <cell r="O569"/>
        </row>
        <row r="570">
          <cell r="O570"/>
        </row>
        <row r="571">
          <cell r="O571"/>
        </row>
        <row r="572">
          <cell r="O572"/>
        </row>
        <row r="573">
          <cell r="O573"/>
        </row>
        <row r="574">
          <cell r="O574"/>
        </row>
        <row r="575">
          <cell r="O575"/>
        </row>
        <row r="576">
          <cell r="O576"/>
        </row>
        <row r="898">
          <cell r="O898"/>
        </row>
        <row r="899">
          <cell r="O899"/>
        </row>
        <row r="900">
          <cell r="O900"/>
        </row>
        <row r="901">
          <cell r="O901"/>
        </row>
        <row r="902">
          <cell r="O902"/>
        </row>
        <row r="903">
          <cell r="O903"/>
        </row>
        <row r="904">
          <cell r="O904"/>
        </row>
        <row r="905">
          <cell r="O905"/>
        </row>
        <row r="906">
          <cell r="O906"/>
        </row>
        <row r="907">
          <cell r="O907"/>
        </row>
        <row r="908">
          <cell r="O908"/>
        </row>
        <row r="909">
          <cell r="O909"/>
        </row>
        <row r="910">
          <cell r="O910"/>
        </row>
        <row r="911">
          <cell r="O911"/>
        </row>
        <row r="912">
          <cell r="O912"/>
        </row>
        <row r="913">
          <cell r="O913"/>
        </row>
        <row r="914">
          <cell r="O914"/>
        </row>
        <row r="915">
          <cell r="O915"/>
        </row>
        <row r="916">
          <cell r="O916"/>
        </row>
        <row r="917">
          <cell r="O917"/>
        </row>
        <row r="918">
          <cell r="O918"/>
        </row>
        <row r="919">
          <cell r="O919"/>
        </row>
        <row r="920">
          <cell r="O920"/>
        </row>
        <row r="921">
          <cell r="O921"/>
        </row>
        <row r="922">
          <cell r="O922"/>
        </row>
      </sheetData>
      <sheetData sheetId="9">
        <row r="53">
          <cell r="E53">
            <v>1</v>
          </cell>
        </row>
      </sheetData>
      <sheetData sheetId="10">
        <row r="34">
          <cell r="N34">
            <v>9106</v>
          </cell>
          <cell r="O34">
            <v>9518</v>
          </cell>
          <cell r="P34">
            <v>11264</v>
          </cell>
          <cell r="Q34">
            <v>13123</v>
          </cell>
          <cell r="R34">
            <v>14914</v>
          </cell>
          <cell r="S34">
            <v>16372</v>
          </cell>
          <cell r="T34">
            <v>16774</v>
          </cell>
          <cell r="U34">
            <v>17185</v>
          </cell>
          <cell r="V34">
            <v>17607</v>
          </cell>
          <cell r="W34">
            <v>18039</v>
          </cell>
          <cell r="X34">
            <v>18482</v>
          </cell>
          <cell r="Y34">
            <v>18482</v>
          </cell>
          <cell r="Z34">
            <v>18482</v>
          </cell>
          <cell r="AA34">
            <v>18482</v>
          </cell>
          <cell r="AB34">
            <v>18482</v>
          </cell>
          <cell r="AC34">
            <v>18482</v>
          </cell>
          <cell r="AD34">
            <v>18482</v>
          </cell>
          <cell r="AE34">
            <v>18482</v>
          </cell>
          <cell r="AF34">
            <v>18482</v>
          </cell>
          <cell r="AG34">
            <v>18482</v>
          </cell>
          <cell r="AH34">
            <v>18482</v>
          </cell>
        </row>
        <row r="35">
          <cell r="N35">
            <v>4251</v>
          </cell>
          <cell r="O35">
            <v>3410</v>
          </cell>
          <cell r="P35">
            <v>3495.2499999999995</v>
          </cell>
          <cell r="Q35">
            <v>3582.6312499999999</v>
          </cell>
          <cell r="R35">
            <v>3672.1970312499998</v>
          </cell>
          <cell r="S35">
            <v>3764.0019570312493</v>
          </cell>
          <cell r="T35">
            <v>3858.1020059570301</v>
          </cell>
          <cell r="U35">
            <v>3954.5545561059557</v>
          </cell>
          <cell r="V35">
            <v>4053.4184200086038</v>
          </cell>
          <cell r="W35">
            <v>4154.7538805088188</v>
          </cell>
          <cell r="X35">
            <v>4258.6227275215388</v>
          </cell>
          <cell r="Y35">
            <v>4365.0882957095764</v>
          </cell>
          <cell r="Z35">
            <v>4474.2155031023158</v>
          </cell>
          <cell r="AA35">
            <v>4586.0708906798727</v>
          </cell>
          <cell r="AB35">
            <v>4700.7226629468696</v>
          </cell>
          <cell r="AC35">
            <v>4818.2407295205412</v>
          </cell>
          <cell r="AD35">
            <v>4938.696747758554</v>
          </cell>
          <cell r="AE35">
            <v>5062.1641664525168</v>
          </cell>
          <cell r="AF35">
            <v>5188.7182706138292</v>
          </cell>
          <cell r="AG35">
            <v>5318.4362273791749</v>
          </cell>
          <cell r="AH35">
            <v>5451.3971330636532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N37">
            <v>0</v>
          </cell>
          <cell r="O37">
            <v>644</v>
          </cell>
          <cell r="P37">
            <v>661.71</v>
          </cell>
          <cell r="Q37">
            <v>679.90702500000009</v>
          </cell>
          <cell r="R37">
            <v>698.60446818750006</v>
          </cell>
          <cell r="S37">
            <v>717.81609106265637</v>
          </cell>
          <cell r="T37">
            <v>737.55603356687959</v>
          </cell>
          <cell r="U37">
            <v>757.83882448996883</v>
          </cell>
          <cell r="V37">
            <v>778.67939216344291</v>
          </cell>
          <cell r="W37">
            <v>800.09307544793762</v>
          </cell>
          <cell r="X37">
            <v>822.09563502275603</v>
          </cell>
          <cell r="Y37">
            <v>844.70326498588179</v>
          </cell>
          <cell r="Z37">
            <v>867.93260477299361</v>
          </cell>
          <cell r="AA37">
            <v>891.80075140425106</v>
          </cell>
          <cell r="AB37">
            <v>916.32527206786801</v>
          </cell>
          <cell r="AC37">
            <v>941.52421704973437</v>
          </cell>
          <cell r="AD37">
            <v>967.41613301860218</v>
          </cell>
          <cell r="AE37">
            <v>994.02007667661383</v>
          </cell>
          <cell r="AF37">
            <v>1021.3556287852208</v>
          </cell>
          <cell r="AG37">
            <v>1049.4429085768145</v>
          </cell>
          <cell r="AH37">
            <v>1078.3025885626769</v>
          </cell>
        </row>
        <row r="38">
          <cell r="N38">
            <v>11409</v>
          </cell>
          <cell r="O38">
            <v>11789</v>
          </cell>
          <cell r="P38">
            <v>11965.834999999999</v>
          </cell>
          <cell r="Q38">
            <v>12145.322524999996</v>
          </cell>
          <cell r="R38">
            <v>12327.502362874995</v>
          </cell>
          <cell r="S38">
            <v>12512.414898318119</v>
          </cell>
          <cell r="T38">
            <v>12700.101121792888</v>
          </cell>
          <cell r="U38">
            <v>12890.602638619779</v>
          </cell>
          <cell r="V38">
            <v>13083.961678199074</v>
          </cell>
          <cell r="W38">
            <v>13280.22110337206</v>
          </cell>
          <cell r="X38">
            <v>13479.424419922638</v>
          </cell>
          <cell r="Y38">
            <v>13681.615786221477</v>
          </cell>
          <cell r="Z38">
            <v>13886.840023014796</v>
          </cell>
          <cell r="AA38">
            <v>14095.142623360018</v>
          </cell>
          <cell r="AB38">
            <v>14306.569762710418</v>
          </cell>
          <cell r="AC38">
            <v>14521.168309151073</v>
          </cell>
          <cell r="AD38">
            <v>14738.985833788336</v>
          </cell>
          <cell r="AE38">
            <v>14960.070621295159</v>
          </cell>
          <cell r="AF38">
            <v>15184.471680614584</v>
          </cell>
          <cell r="AG38">
            <v>15412.238755823802</v>
          </cell>
          <cell r="AH38">
            <v>15643.422337161159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N40">
            <v>330</v>
          </cell>
          <cell r="O40">
            <v>330</v>
          </cell>
          <cell r="P40">
            <v>330</v>
          </cell>
          <cell r="Q40">
            <v>330</v>
          </cell>
          <cell r="R40">
            <v>330</v>
          </cell>
          <cell r="S40">
            <v>330</v>
          </cell>
          <cell r="T40">
            <v>330</v>
          </cell>
          <cell r="U40">
            <v>330</v>
          </cell>
          <cell r="V40">
            <v>330</v>
          </cell>
          <cell r="W40">
            <v>330</v>
          </cell>
          <cell r="X40">
            <v>330</v>
          </cell>
          <cell r="Y40">
            <v>330</v>
          </cell>
          <cell r="Z40">
            <v>330</v>
          </cell>
          <cell r="AA40">
            <v>330</v>
          </cell>
          <cell r="AB40">
            <v>330</v>
          </cell>
          <cell r="AC40">
            <v>330</v>
          </cell>
          <cell r="AD40">
            <v>330</v>
          </cell>
          <cell r="AE40">
            <v>330</v>
          </cell>
          <cell r="AF40">
            <v>330</v>
          </cell>
          <cell r="AG40">
            <v>330</v>
          </cell>
          <cell r="AH40">
            <v>330</v>
          </cell>
        </row>
        <row r="41">
          <cell r="N41">
            <v>3493</v>
          </cell>
          <cell r="O41">
            <v>5248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</row>
        <row r="44"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7">
          <cell r="N57">
            <v>30</v>
          </cell>
          <cell r="O57">
            <v>80</v>
          </cell>
          <cell r="P57">
            <v>80</v>
          </cell>
          <cell r="Q57">
            <v>80</v>
          </cell>
          <cell r="R57">
            <v>80</v>
          </cell>
          <cell r="S57">
            <v>80</v>
          </cell>
          <cell r="T57">
            <v>80</v>
          </cell>
          <cell r="U57">
            <v>80</v>
          </cell>
          <cell r="V57">
            <v>80</v>
          </cell>
          <cell r="W57">
            <v>80</v>
          </cell>
          <cell r="X57">
            <v>80</v>
          </cell>
          <cell r="Y57">
            <v>80</v>
          </cell>
          <cell r="Z57">
            <v>80</v>
          </cell>
          <cell r="AA57">
            <v>80</v>
          </cell>
          <cell r="AB57">
            <v>80</v>
          </cell>
          <cell r="AC57">
            <v>80</v>
          </cell>
          <cell r="AD57">
            <v>80</v>
          </cell>
          <cell r="AE57">
            <v>80</v>
          </cell>
          <cell r="AF57">
            <v>80</v>
          </cell>
          <cell r="AG57">
            <v>80</v>
          </cell>
          <cell r="AH57">
            <v>80</v>
          </cell>
        </row>
        <row r="58">
          <cell r="N58">
            <v>344</v>
          </cell>
          <cell r="O58">
            <v>345</v>
          </cell>
          <cell r="P58">
            <v>351.90000000000003</v>
          </cell>
          <cell r="Q58">
            <v>358.93799999999999</v>
          </cell>
          <cell r="R58">
            <v>366.11676</v>
          </cell>
          <cell r="S58">
            <v>373.4390952</v>
          </cell>
          <cell r="T58">
            <v>380.90787710400002</v>
          </cell>
          <cell r="U58">
            <v>388.52603464608001</v>
          </cell>
          <cell r="V58">
            <v>396.2965553390016</v>
          </cell>
          <cell r="W58">
            <v>404.22248644578167</v>
          </cell>
          <cell r="X58">
            <v>412.30693617469734</v>
          </cell>
          <cell r="Y58">
            <v>420.55307489819126</v>
          </cell>
          <cell r="Z58">
            <v>428.96413639615508</v>
          </cell>
          <cell r="AA58">
            <v>437.54341912407818</v>
          </cell>
          <cell r="AB58">
            <v>446.29428750655973</v>
          </cell>
          <cell r="AC58">
            <v>455.22017325669094</v>
          </cell>
          <cell r="AD58">
            <v>464.32457672182483</v>
          </cell>
          <cell r="AE58">
            <v>473.61106825626132</v>
          </cell>
          <cell r="AF58">
            <v>483.0832896213866</v>
          </cell>
          <cell r="AG58">
            <v>492.7449554138143</v>
          </cell>
          <cell r="AH58">
            <v>502.5998545220906</v>
          </cell>
        </row>
        <row r="65">
          <cell r="N65">
            <v>-10622</v>
          </cell>
          <cell r="O65">
            <v>-10987</v>
          </cell>
          <cell r="P65">
            <v>-11206.74</v>
          </cell>
          <cell r="Q65">
            <v>-11430.8748</v>
          </cell>
          <cell r="R65">
            <v>-11659.492295999999</v>
          </cell>
          <cell r="S65">
            <v>-11892.682141920001</v>
          </cell>
          <cell r="T65">
            <v>-12130.5357847584</v>
          </cell>
          <cell r="U65">
            <v>-12373.146500453569</v>
          </cell>
          <cell r="V65">
            <v>-12620.60943046264</v>
          </cell>
          <cell r="W65">
            <v>-12873.021619071893</v>
          </cell>
          <cell r="X65">
            <v>-13130.482051453331</v>
          </cell>
          <cell r="Y65">
            <v>-13393.0916924824</v>
          </cell>
          <cell r="Z65">
            <v>-13660.953526332047</v>
          </cell>
          <cell r="AA65">
            <v>-13934.172596858687</v>
          </cell>
          <cell r="AB65">
            <v>-14212.85604879586</v>
          </cell>
          <cell r="AC65">
            <v>-14497.113169771779</v>
          </cell>
          <cell r="AD65">
            <v>-14787.055433167216</v>
          </cell>
          <cell r="AE65">
            <v>-15082.796541830559</v>
          </cell>
          <cell r="AF65">
            <v>-15384.452472667172</v>
          </cell>
          <cell r="AG65">
            <v>-15692.141522120515</v>
          </cell>
          <cell r="AH65">
            <v>-16005.984352562926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N67">
            <v>-7890</v>
          </cell>
          <cell r="O67">
            <v>-9263</v>
          </cell>
          <cell r="P67">
            <v>-9448.26</v>
          </cell>
          <cell r="Q67">
            <v>-9637.2252000000008</v>
          </cell>
          <cell r="R67">
            <v>-9829.9697039999992</v>
          </cell>
          <cell r="S67">
            <v>-10026.569098079999</v>
          </cell>
          <cell r="T67">
            <v>-10227.100480041599</v>
          </cell>
          <cell r="U67">
            <v>-10431.642489642432</v>
          </cell>
          <cell r="V67">
            <v>-10640.27533943528</v>
          </cell>
          <cell r="W67">
            <v>-10853.080846223987</v>
          </cell>
          <cell r="X67">
            <v>-11070.142463148468</v>
          </cell>
          <cell r="Y67">
            <v>-11291.545312411437</v>
          </cell>
          <cell r="Z67">
            <v>-11517.376218659665</v>
          </cell>
          <cell r="AA67">
            <v>-11747.723743032859</v>
          </cell>
          <cell r="AB67">
            <v>-11982.678217893515</v>
          </cell>
          <cell r="AC67">
            <v>-12222.331782251387</v>
          </cell>
          <cell r="AD67">
            <v>-12466.778417896416</v>
          </cell>
          <cell r="AE67">
            <v>-12716.113986254344</v>
          </cell>
          <cell r="AF67">
            <v>-12970.436265979431</v>
          </cell>
          <cell r="AG67">
            <v>-13229.84499129902</v>
          </cell>
          <cell r="AH67">
            <v>-13494.441891125</v>
          </cell>
        </row>
        <row r="68"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0">
          <cell r="N70">
            <v>-11398</v>
          </cell>
          <cell r="O70">
            <v>-11720</v>
          </cell>
          <cell r="P70">
            <v>-11720</v>
          </cell>
          <cell r="Q70">
            <v>-11720</v>
          </cell>
          <cell r="R70">
            <v>-11720</v>
          </cell>
          <cell r="S70">
            <v>-11720</v>
          </cell>
          <cell r="T70">
            <v>-11720</v>
          </cell>
          <cell r="U70">
            <v>-11720</v>
          </cell>
          <cell r="V70">
            <v>-11720</v>
          </cell>
          <cell r="W70">
            <v>-11720</v>
          </cell>
          <cell r="X70">
            <v>-11720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</row>
        <row r="74">
          <cell r="N74">
            <v>-487</v>
          </cell>
          <cell r="O74">
            <v>-504</v>
          </cell>
          <cell r="P74">
            <v>-516.59999999999991</v>
          </cell>
          <cell r="Q74">
            <v>-529.51499999999999</v>
          </cell>
          <cell r="R74">
            <v>-542.7528749999999</v>
          </cell>
          <cell r="S74">
            <v>-556.32169687499993</v>
          </cell>
          <cell r="T74">
            <v>-570.22973929687487</v>
          </cell>
          <cell r="U74">
            <v>-584.4854827792966</v>
          </cell>
          <cell r="V74">
            <v>-599.097619848779</v>
          </cell>
          <cell r="W74">
            <v>-614.07506034499841</v>
          </cell>
          <cell r="X74">
            <v>-629.42693685362326</v>
          </cell>
          <cell r="Y74">
            <v>-645.16261027496375</v>
          </cell>
          <cell r="Z74">
            <v>-661.29167553183788</v>
          </cell>
          <cell r="AA74">
            <v>-677.82396742013373</v>
          </cell>
          <cell r="AB74">
            <v>-694.76956660563701</v>
          </cell>
          <cell r="AC74">
            <v>-712.13880577077794</v>
          </cell>
          <cell r="AD74">
            <v>-729.94227591504728</v>
          </cell>
          <cell r="AE74">
            <v>-748.19083281292342</v>
          </cell>
          <cell r="AF74">
            <v>-766.89560363324631</v>
          </cell>
          <cell r="AG74">
            <v>-786.0679937240775</v>
          </cell>
          <cell r="AH74">
            <v>-805.71969356717932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N78">
            <v>-181</v>
          </cell>
          <cell r="O78">
            <v>-210.15898161159083</v>
          </cell>
          <cell r="P78">
            <v>-197.99869654898799</v>
          </cell>
          <cell r="Q78">
            <v>-185.45384587090442</v>
          </cell>
          <cell r="R78">
            <v>-172.50699618262385</v>
          </cell>
          <cell r="S78">
            <v>-159.13972207807353</v>
          </cell>
          <cell r="T78">
            <v>-145.33254417127804</v>
          </cell>
          <cell r="U78">
            <v>-131.06486313381825</v>
          </cell>
          <cell r="V78">
            <v>-116.31488947833124</v>
          </cell>
          <cell r="W78">
            <v>-103.64806159931727</v>
          </cell>
          <cell r="X78">
            <v>-92.695510029497854</v>
          </cell>
          <cell r="Y78">
            <v>-81.265764699580245</v>
          </cell>
          <cell r="Z78">
            <v>-69.332749436112181</v>
          </cell>
          <cell r="AA78">
            <v>-56.868793282974146</v>
          </cell>
          <cell r="AB78">
            <v>-43.844528603964285</v>
          </cell>
          <cell r="AC78">
            <v>-30.228782574386525</v>
          </cell>
          <cell r="AD78">
            <v>-19.767513552431108</v>
          </cell>
          <cell r="AE78">
            <v>-13.45513156076438</v>
          </cell>
          <cell r="AF78">
            <v>-7.0071952354054181</v>
          </cell>
          <cell r="AG78">
            <v>-1.0718197008617556</v>
          </cell>
          <cell r="AH78">
            <v>2.8179591993193756E-14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-166.464</v>
          </cell>
          <cell r="R82">
            <v>0</v>
          </cell>
          <cell r="S82">
            <v>0</v>
          </cell>
          <cell r="T82">
            <v>0</v>
          </cell>
          <cell r="U82">
            <v>-202.70923546752002</v>
          </cell>
          <cell r="V82">
            <v>0</v>
          </cell>
          <cell r="W82">
            <v>0</v>
          </cell>
          <cell r="X82">
            <v>0</v>
          </cell>
          <cell r="Y82">
            <v>-243.79888399895145</v>
          </cell>
          <cell r="Z82">
            <v>0</v>
          </cell>
          <cell r="AA82">
            <v>0</v>
          </cell>
          <cell r="AB82">
            <v>0</v>
          </cell>
          <cell r="AC82">
            <v>-290.28532787383193</v>
          </cell>
          <cell r="AD82">
            <v>0</v>
          </cell>
          <cell r="AE82">
            <v>0</v>
          </cell>
          <cell r="AF82">
            <v>0</v>
          </cell>
          <cell r="AG82">
            <v>-342.77909941830563</v>
          </cell>
          <cell r="AH82">
            <v>0</v>
          </cell>
        </row>
        <row r="83">
          <cell r="N83">
            <v>0</v>
          </cell>
          <cell r="O83">
            <v>0</v>
          </cell>
          <cell r="P83">
            <v>0</v>
          </cell>
          <cell r="Q83">
            <v>-60</v>
          </cell>
          <cell r="R83">
            <v>0</v>
          </cell>
          <cell r="S83">
            <v>0</v>
          </cell>
          <cell r="T83">
            <v>0</v>
          </cell>
          <cell r="U83">
            <v>-70</v>
          </cell>
          <cell r="V83">
            <v>0</v>
          </cell>
          <cell r="W83">
            <v>0</v>
          </cell>
          <cell r="X83">
            <v>0</v>
          </cell>
          <cell r="Y83">
            <v>-80</v>
          </cell>
          <cell r="Z83">
            <v>-80</v>
          </cell>
          <cell r="AA83">
            <v>-80</v>
          </cell>
          <cell r="AB83">
            <v>-80</v>
          </cell>
          <cell r="AC83">
            <v>-90</v>
          </cell>
          <cell r="AD83">
            <v>-90</v>
          </cell>
          <cell r="AE83">
            <v>-90</v>
          </cell>
          <cell r="AF83">
            <v>-90</v>
          </cell>
          <cell r="AG83">
            <v>-100</v>
          </cell>
          <cell r="AH83">
            <v>0</v>
          </cell>
        </row>
        <row r="84">
          <cell r="N84">
            <v>0</v>
          </cell>
          <cell r="O84">
            <v>0</v>
          </cell>
          <cell r="P84">
            <v>-30</v>
          </cell>
          <cell r="Q84">
            <v>0</v>
          </cell>
          <cell r="R84">
            <v>0</v>
          </cell>
          <cell r="S84">
            <v>0</v>
          </cell>
          <cell r="T84">
            <v>-35</v>
          </cell>
          <cell r="U84">
            <v>0</v>
          </cell>
          <cell r="V84">
            <v>0</v>
          </cell>
          <cell r="W84">
            <v>0</v>
          </cell>
          <cell r="X84">
            <v>-40</v>
          </cell>
          <cell r="Y84">
            <v>0</v>
          </cell>
          <cell r="Z84">
            <v>0</v>
          </cell>
          <cell r="AA84">
            <v>0</v>
          </cell>
          <cell r="AB84">
            <v>-45</v>
          </cell>
          <cell r="AC84">
            <v>0</v>
          </cell>
          <cell r="AD84">
            <v>0</v>
          </cell>
          <cell r="AE84">
            <v>0</v>
          </cell>
          <cell r="AF84">
            <v>-50</v>
          </cell>
          <cell r="AG84">
            <v>0</v>
          </cell>
          <cell r="AH84">
            <v>0</v>
          </cell>
        </row>
        <row r="85">
          <cell r="N85">
            <v>0</v>
          </cell>
          <cell r="O85">
            <v>-80</v>
          </cell>
          <cell r="P85">
            <v>-80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</row>
        <row r="86">
          <cell r="N86">
            <v>0</v>
          </cell>
          <cell r="O86">
            <v>0</v>
          </cell>
          <cell r="P86">
            <v>-235</v>
          </cell>
          <cell r="Q86">
            <v>-235</v>
          </cell>
          <cell r="R86">
            <v>-145</v>
          </cell>
          <cell r="S86">
            <v>-105</v>
          </cell>
          <cell r="T86">
            <v>-155</v>
          </cell>
          <cell r="U86">
            <v>-195</v>
          </cell>
          <cell r="V86">
            <v>-215</v>
          </cell>
          <cell r="W86">
            <v>-135</v>
          </cell>
          <cell r="X86">
            <v>-105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N87">
            <v>0</v>
          </cell>
          <cell r="O87">
            <v>0</v>
          </cell>
          <cell r="P87">
            <v>0</v>
          </cell>
          <cell r="Q87">
            <v>-135.25200000000001</v>
          </cell>
          <cell r="R87">
            <v>-137.95703999999998</v>
          </cell>
          <cell r="S87">
            <v>-140.71618079999999</v>
          </cell>
          <cell r="T87">
            <v>-143.53050441600001</v>
          </cell>
          <cell r="U87">
            <v>-146.40111450432002</v>
          </cell>
          <cell r="V87">
            <v>-149.32913679440639</v>
          </cell>
          <cell r="W87">
            <v>-152.31571953029456</v>
          </cell>
          <cell r="X87">
            <v>-155.36203392090044</v>
          </cell>
          <cell r="Y87">
            <v>-158.46927459931845</v>
          </cell>
          <cell r="Z87">
            <v>-161.63866009130481</v>
          </cell>
          <cell r="AA87">
            <v>-164.87143329313091</v>
          </cell>
          <cell r="AB87">
            <v>-168.16886195899352</v>
          </cell>
          <cell r="AC87">
            <v>-171.53223919817341</v>
          </cell>
          <cell r="AD87">
            <v>-174.96288398213687</v>
          </cell>
          <cell r="AE87">
            <v>-178.46214166177961</v>
          </cell>
          <cell r="AF87">
            <v>-182.03138449501523</v>
          </cell>
          <cell r="AG87">
            <v>-185.67201218491553</v>
          </cell>
          <cell r="AH87">
            <v>-189.38545242861383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N96">
            <v>1764</v>
          </cell>
          <cell r="O96">
            <v>792.1</v>
          </cell>
          <cell r="P96">
            <v>548.1</v>
          </cell>
          <cell r="Q96">
            <v>548.1</v>
          </cell>
          <cell r="R96">
            <v>548.1</v>
          </cell>
          <cell r="S96">
            <v>548.1</v>
          </cell>
          <cell r="T96">
            <v>548.1</v>
          </cell>
          <cell r="U96">
            <v>548.1</v>
          </cell>
          <cell r="V96">
            <v>248.1</v>
          </cell>
          <cell r="W96">
            <v>248.1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</row>
        <row r="102"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</row>
        <row r="103"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</row>
        <row r="108"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</row>
        <row r="112">
          <cell r="N112">
            <v>149</v>
          </cell>
          <cell r="O112">
            <v>-608.058981611592</v>
          </cell>
          <cell r="P112">
            <v>-4737.8036965489864</v>
          </cell>
          <cell r="Q112">
            <v>-3251.8860458709119</v>
          </cell>
          <cell r="R112">
            <v>-1271.1582888701291</v>
          </cell>
          <cell r="S112">
            <v>97.343201858960697</v>
          </cell>
          <cell r="T112">
            <v>282.03798573664392</v>
          </cell>
          <cell r="U112">
            <v>280.17236788082812</v>
          </cell>
          <cell r="V112">
            <v>516.82962969068615</v>
          </cell>
          <cell r="W112">
            <v>885.24923900410215</v>
          </cell>
          <cell r="X112">
            <v>921.34072323581495</v>
          </cell>
          <cell r="Y112">
            <v>12310.626883348468</v>
          </cell>
          <cell r="Z112">
            <v>12399.359437235293</v>
          </cell>
          <cell r="AA112">
            <v>12241.097150680442</v>
          </cell>
          <cell r="AB112">
            <v>12034.594761373741</v>
          </cell>
          <cell r="AC112">
            <v>11614.523321537705</v>
          </cell>
          <cell r="AD112">
            <v>11732.916766774073</v>
          </cell>
          <cell r="AE112">
            <v>11552.847298560184</v>
          </cell>
          <cell r="AF112">
            <v>11318.805947624758</v>
          </cell>
          <cell r="AG112">
            <v>10827.285408745909</v>
          </cell>
          <cell r="AH112">
            <v>11072.190523625861</v>
          </cell>
        </row>
        <row r="119">
          <cell r="N119">
            <v>9800</v>
          </cell>
          <cell r="O119">
            <v>10830.849075106829</v>
          </cell>
          <cell r="P119">
            <v>11540.102630432984</v>
          </cell>
          <cell r="Q119">
            <v>11810.05528488955</v>
          </cell>
          <cell r="R119">
            <v>12035.584200531956</v>
          </cell>
          <cell r="S119">
            <v>12253.120105689903</v>
          </cell>
          <cell r="T119">
            <v>12486.170875891383</v>
          </cell>
          <cell r="U119">
            <v>12719.643000935224</v>
          </cell>
          <cell r="V119">
            <v>13007.123465267738</v>
          </cell>
          <cell r="W119">
            <v>13240.076140019355</v>
          </cell>
          <cell r="X119">
            <v>13515.997500137355</v>
          </cell>
          <cell r="Y119">
            <v>25591.400792721543</v>
          </cell>
          <cell r="Z119">
            <v>37611.865269355061</v>
          </cell>
          <cell r="AA119">
            <v>49481.919780389071</v>
          </cell>
          <cell r="AB119">
            <v>61138.88679107705</v>
          </cell>
          <cell r="AC119">
            <v>72374.87678313168</v>
          </cell>
          <cell r="AD119">
            <v>83804.346398791968</v>
          </cell>
          <cell r="AE119">
            <v>95071.590705933675</v>
          </cell>
          <cell r="AF119">
            <v>106105.03018346614</v>
          </cell>
          <cell r="AG119">
            <v>116808.90673549134</v>
          </cell>
          <cell r="AH119">
            <v>127861.07825901556</v>
          </cell>
        </row>
        <row r="120">
          <cell r="N120">
            <v>2378</v>
          </cell>
          <cell r="O120">
            <v>2579.4164383561642</v>
          </cell>
          <cell r="P120">
            <v>2309.0209836065574</v>
          </cell>
          <cell r="Q120">
            <v>2492.3575317123286</v>
          </cell>
          <cell r="R120">
            <v>2664.2377598738008</v>
          </cell>
          <cell r="S120">
            <v>2809.2162378278049</v>
          </cell>
          <cell r="T120">
            <v>2860.042084384253</v>
          </cell>
          <cell r="U120">
            <v>2927.7664553240043</v>
          </cell>
          <cell r="V120">
            <v>2989.0564635994824</v>
          </cell>
          <cell r="W120">
            <v>3051.675789202518</v>
          </cell>
          <cell r="X120">
            <v>3107.2040963738837</v>
          </cell>
          <cell r="Y120">
            <v>3143.8755662304266</v>
          </cell>
          <cell r="Z120">
            <v>3172.5733102523154</v>
          </cell>
          <cell r="AA120">
            <v>3201.8212686263878</v>
          </cell>
          <cell r="AB120">
            <v>3222.8011427204228</v>
          </cell>
          <cell r="AC120">
            <v>3262.0132494253712</v>
          </cell>
          <cell r="AD120">
            <v>3292.9806051173719</v>
          </cell>
          <cell r="AE120">
            <v>3324.5448531923703</v>
          </cell>
          <cell r="AF120">
            <v>3347.5469476619414</v>
          </cell>
          <cell r="AG120">
            <v>3389.5135589254246</v>
          </cell>
          <cell r="AH120">
            <v>3422.9434650097037</v>
          </cell>
        </row>
        <row r="121">
          <cell r="N121">
            <v>0</v>
          </cell>
          <cell r="O121">
            <v>145.87416666666672</v>
          </cell>
          <cell r="P121">
            <v>123.57791666666662</v>
          </cell>
          <cell r="Q121">
            <v>139.07095145833341</v>
          </cell>
          <cell r="R121">
            <v>154.36063696510428</v>
          </cell>
          <cell r="S121">
            <v>167.39755087639446</v>
          </cell>
          <cell r="T121">
            <v>171.89514952911395</v>
          </cell>
          <cell r="U121">
            <v>175.79334508853162</v>
          </cell>
          <cell r="V121">
            <v>179.05842095960679</v>
          </cell>
          <cell r="W121">
            <v>185.84213496900838</v>
          </cell>
          <cell r="X121">
            <v>189.66511663985102</v>
          </cell>
          <cell r="Y121">
            <v>92.947664511671746</v>
          </cell>
          <cell r="Z121">
            <v>92.695081775947074</v>
          </cell>
          <cell r="AA121">
            <v>94.508958110148342</v>
          </cell>
          <cell r="AB121">
            <v>96.733309057364295</v>
          </cell>
          <cell r="AC121">
            <v>100.74619803989799</v>
          </cell>
          <cell r="AD121">
            <v>100.24952390044314</v>
          </cell>
          <cell r="AE121">
            <v>102.20946513163472</v>
          </cell>
          <cell r="AF121">
            <v>104.62436946417574</v>
          </cell>
          <cell r="AG121">
            <v>109.18480193863093</v>
          </cell>
          <cell r="AH121">
            <v>107.57203828363367</v>
          </cell>
        </row>
        <row r="122">
          <cell r="N122">
            <v>1835</v>
          </cell>
          <cell r="O122">
            <v>1835</v>
          </cell>
          <cell r="P122">
            <v>1835</v>
          </cell>
          <cell r="Q122">
            <v>1835</v>
          </cell>
          <cell r="R122">
            <v>1835</v>
          </cell>
          <cell r="S122">
            <v>1835</v>
          </cell>
          <cell r="T122">
            <v>1835</v>
          </cell>
          <cell r="U122">
            <v>1835</v>
          </cell>
          <cell r="V122">
            <v>1835</v>
          </cell>
          <cell r="W122">
            <v>1835</v>
          </cell>
          <cell r="X122">
            <v>1835</v>
          </cell>
          <cell r="Y122">
            <v>1835</v>
          </cell>
          <cell r="Z122">
            <v>1835</v>
          </cell>
          <cell r="AA122">
            <v>1835</v>
          </cell>
          <cell r="AB122">
            <v>1835</v>
          </cell>
          <cell r="AC122">
            <v>1835</v>
          </cell>
          <cell r="AD122">
            <v>1835</v>
          </cell>
          <cell r="AE122">
            <v>1835</v>
          </cell>
          <cell r="AF122">
            <v>1835</v>
          </cell>
          <cell r="AG122">
            <v>1835</v>
          </cell>
          <cell r="AH122">
            <v>1835</v>
          </cell>
        </row>
        <row r="123"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</row>
        <row r="125"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</row>
        <row r="126"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</row>
        <row r="127">
          <cell r="N127">
            <v>190</v>
          </cell>
          <cell r="O127">
            <v>190</v>
          </cell>
          <cell r="P127">
            <v>190</v>
          </cell>
          <cell r="Q127">
            <v>190</v>
          </cell>
          <cell r="R127">
            <v>190</v>
          </cell>
          <cell r="S127">
            <v>190</v>
          </cell>
          <cell r="T127">
            <v>190</v>
          </cell>
          <cell r="U127">
            <v>190</v>
          </cell>
          <cell r="V127">
            <v>190</v>
          </cell>
          <cell r="W127">
            <v>190</v>
          </cell>
          <cell r="X127">
            <v>190</v>
          </cell>
          <cell r="Y127">
            <v>190</v>
          </cell>
          <cell r="Z127">
            <v>190</v>
          </cell>
          <cell r="AA127">
            <v>190</v>
          </cell>
          <cell r="AB127">
            <v>190</v>
          </cell>
          <cell r="AC127">
            <v>190</v>
          </cell>
          <cell r="AD127">
            <v>190</v>
          </cell>
          <cell r="AE127">
            <v>190</v>
          </cell>
          <cell r="AF127">
            <v>190</v>
          </cell>
          <cell r="AG127">
            <v>190</v>
          </cell>
          <cell r="AH127">
            <v>190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</row>
        <row r="133">
          <cell r="N133">
            <v>585</v>
          </cell>
          <cell r="O133">
            <v>585</v>
          </cell>
          <cell r="P133">
            <v>585</v>
          </cell>
          <cell r="Q133">
            <v>585</v>
          </cell>
          <cell r="R133">
            <v>585</v>
          </cell>
          <cell r="S133">
            <v>585</v>
          </cell>
          <cell r="T133">
            <v>585</v>
          </cell>
          <cell r="U133">
            <v>585</v>
          </cell>
          <cell r="V133">
            <v>585</v>
          </cell>
          <cell r="W133">
            <v>585</v>
          </cell>
          <cell r="X133">
            <v>585</v>
          </cell>
          <cell r="Y133">
            <v>585</v>
          </cell>
          <cell r="Z133">
            <v>585</v>
          </cell>
          <cell r="AA133">
            <v>585</v>
          </cell>
          <cell r="AB133">
            <v>585</v>
          </cell>
          <cell r="AC133">
            <v>585</v>
          </cell>
          <cell r="AD133">
            <v>585</v>
          </cell>
          <cell r="AE133">
            <v>585</v>
          </cell>
          <cell r="AF133">
            <v>585</v>
          </cell>
          <cell r="AG133">
            <v>585</v>
          </cell>
          <cell r="AH133">
            <v>585</v>
          </cell>
        </row>
        <row r="134">
          <cell r="N134">
            <v>473186</v>
          </cell>
          <cell r="O134">
            <v>461466</v>
          </cell>
          <cell r="P134">
            <v>458975.32</v>
          </cell>
          <cell r="Q134">
            <v>447255.32</v>
          </cell>
          <cell r="R134">
            <v>444480.4264</v>
          </cell>
          <cell r="S134">
            <v>432760.4264</v>
          </cell>
          <cell r="T134">
            <v>429695.63492799998</v>
          </cell>
          <cell r="U134">
            <v>417975.63492799998</v>
          </cell>
          <cell r="V134">
            <v>414615.14762656001</v>
          </cell>
          <cell r="W134">
            <v>402895.14762656001</v>
          </cell>
          <cell r="X134">
            <v>399233.05057909118</v>
          </cell>
          <cell r="Y134">
            <v>399233.05057909118</v>
          </cell>
          <cell r="Z134">
            <v>407217.71159067302</v>
          </cell>
          <cell r="AA134">
            <v>407217.71159067302</v>
          </cell>
          <cell r="AB134">
            <v>415362.06582248647</v>
          </cell>
          <cell r="AC134">
            <v>415362.06582248647</v>
          </cell>
          <cell r="AD134">
            <v>423669.30713893619</v>
          </cell>
          <cell r="AE134">
            <v>423669.30713893619</v>
          </cell>
          <cell r="AF134">
            <v>423669.30713893619</v>
          </cell>
          <cell r="AG134">
            <v>423669.30713893619</v>
          </cell>
          <cell r="AH134">
            <v>423669.30713893619</v>
          </cell>
        </row>
        <row r="135">
          <cell r="N135">
            <v>0</v>
          </cell>
          <cell r="O135">
            <v>9439</v>
          </cell>
          <cell r="P135">
            <v>15520.2</v>
          </cell>
          <cell r="Q135">
            <v>23032.203000000001</v>
          </cell>
          <cell r="R135">
            <v>32512.621045</v>
          </cell>
          <cell r="S135">
            <v>43411.075360675</v>
          </cell>
          <cell r="T135">
            <v>54574.196491085124</v>
          </cell>
          <cell r="U135">
            <v>65733.624438451399</v>
          </cell>
          <cell r="V135">
            <v>77040.008805028163</v>
          </cell>
          <cell r="W135">
            <v>89039.008937103587</v>
          </cell>
          <cell r="X135">
            <v>101033.29407116014</v>
          </cell>
          <cell r="Y135">
            <v>101033.29407116014</v>
          </cell>
          <cell r="Z135">
            <v>101033.29407116014</v>
          </cell>
          <cell r="AA135">
            <v>101033.29407116014</v>
          </cell>
          <cell r="AB135">
            <v>101033.29407116014</v>
          </cell>
          <cell r="AC135">
            <v>101033.29407116014</v>
          </cell>
          <cell r="AD135">
            <v>101033.29407116014</v>
          </cell>
          <cell r="AE135">
            <v>101033.29407116014</v>
          </cell>
          <cell r="AF135">
            <v>101033.29407116014</v>
          </cell>
          <cell r="AG135">
            <v>101033.29407116014</v>
          </cell>
          <cell r="AH135">
            <v>101033.29407116014</v>
          </cell>
        </row>
        <row r="136"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</row>
        <row r="137"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</row>
        <row r="139">
          <cell r="N139">
            <v>60</v>
          </cell>
          <cell r="O139">
            <v>60</v>
          </cell>
          <cell r="P139">
            <v>60</v>
          </cell>
          <cell r="Q139">
            <v>60</v>
          </cell>
          <cell r="R139">
            <v>60</v>
          </cell>
          <cell r="S139">
            <v>60</v>
          </cell>
          <cell r="T139">
            <v>60</v>
          </cell>
          <cell r="U139">
            <v>60</v>
          </cell>
          <cell r="V139">
            <v>60</v>
          </cell>
          <cell r="W139">
            <v>60</v>
          </cell>
          <cell r="X139">
            <v>60</v>
          </cell>
          <cell r="Y139">
            <v>60</v>
          </cell>
          <cell r="Z139">
            <v>60</v>
          </cell>
          <cell r="AA139">
            <v>60</v>
          </cell>
          <cell r="AB139">
            <v>60</v>
          </cell>
          <cell r="AC139">
            <v>60</v>
          </cell>
          <cell r="AD139">
            <v>60</v>
          </cell>
          <cell r="AE139">
            <v>60</v>
          </cell>
          <cell r="AF139">
            <v>60</v>
          </cell>
          <cell r="AG139">
            <v>60</v>
          </cell>
          <cell r="AH139">
            <v>60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8">
          <cell r="N148">
            <v>1561</v>
          </cell>
          <cell r="O148">
            <v>1793.317808219178</v>
          </cell>
          <cell r="P148">
            <v>1848.1627868852459</v>
          </cell>
          <cell r="Q148">
            <v>1912.6583523287675</v>
          </cell>
          <cell r="R148">
            <v>1921.7046474164381</v>
          </cell>
          <cell r="S148">
            <v>1956.5054642671644</v>
          </cell>
          <cell r="T148">
            <v>1997.9084082695347</v>
          </cell>
          <cell r="U148">
            <v>2068.4719442536848</v>
          </cell>
          <cell r="V148">
            <v>2086.4121974916948</v>
          </cell>
          <cell r="W148">
            <v>2120.7896225573509</v>
          </cell>
          <cell r="X148">
            <v>2158.2300515384118</v>
          </cell>
          <cell r="Y148">
            <v>2223.6135930325099</v>
          </cell>
          <cell r="Z148">
            <v>2245.7499235103951</v>
          </cell>
          <cell r="AA148">
            <v>2290.8192045188571</v>
          </cell>
          <cell r="AB148">
            <v>2334.4700294999852</v>
          </cell>
          <cell r="AC148">
            <v>2410.8517923596191</v>
          </cell>
          <cell r="AD148">
            <v>2432.4581398964528</v>
          </cell>
          <cell r="AE148">
            <v>2481.2745368739052</v>
          </cell>
          <cell r="AF148">
            <v>2528.6682009988226</v>
          </cell>
          <cell r="AG148">
            <v>2613.7760571295453</v>
          </cell>
          <cell r="AH148">
            <v>2625.574199457189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</row>
        <row r="150">
          <cell r="N150">
            <v>46</v>
          </cell>
          <cell r="O150">
            <v>46</v>
          </cell>
          <cell r="P150">
            <v>46</v>
          </cell>
          <cell r="Q150">
            <v>46</v>
          </cell>
          <cell r="R150">
            <v>46</v>
          </cell>
          <cell r="S150">
            <v>46</v>
          </cell>
          <cell r="T150">
            <v>46</v>
          </cell>
          <cell r="U150">
            <v>46</v>
          </cell>
          <cell r="V150">
            <v>46</v>
          </cell>
          <cell r="W150">
            <v>46</v>
          </cell>
          <cell r="X150">
            <v>46</v>
          </cell>
          <cell r="Y150">
            <v>46</v>
          </cell>
          <cell r="Z150">
            <v>46</v>
          </cell>
          <cell r="AA150">
            <v>46</v>
          </cell>
          <cell r="AB150">
            <v>46</v>
          </cell>
          <cell r="AC150">
            <v>46</v>
          </cell>
          <cell r="AD150">
            <v>46</v>
          </cell>
          <cell r="AE150">
            <v>46</v>
          </cell>
          <cell r="AF150">
            <v>46</v>
          </cell>
          <cell r="AG150">
            <v>46</v>
          </cell>
          <cell r="AH150">
            <v>46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</row>
        <row r="152">
          <cell r="N152">
            <v>432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</row>
        <row r="153">
          <cell r="N153">
            <v>2796</v>
          </cell>
          <cell r="O153">
            <v>2796</v>
          </cell>
          <cell r="P153">
            <v>2796</v>
          </cell>
          <cell r="Q153">
            <v>2796</v>
          </cell>
          <cell r="R153">
            <v>2796</v>
          </cell>
          <cell r="S153">
            <v>2796</v>
          </cell>
          <cell r="T153">
            <v>2796</v>
          </cell>
          <cell r="U153">
            <v>2796</v>
          </cell>
          <cell r="V153">
            <v>2796</v>
          </cell>
          <cell r="W153">
            <v>2796</v>
          </cell>
          <cell r="X153">
            <v>2796</v>
          </cell>
          <cell r="Y153">
            <v>2796</v>
          </cell>
          <cell r="Z153">
            <v>2796</v>
          </cell>
          <cell r="AA153">
            <v>2796</v>
          </cell>
          <cell r="AB153">
            <v>2796</v>
          </cell>
          <cell r="AC153">
            <v>2796</v>
          </cell>
          <cell r="AD153">
            <v>2796</v>
          </cell>
          <cell r="AE153">
            <v>2796</v>
          </cell>
          <cell r="AF153">
            <v>2796</v>
          </cell>
          <cell r="AG153">
            <v>2796</v>
          </cell>
          <cell r="AH153">
            <v>2796</v>
          </cell>
        </row>
        <row r="154">
          <cell r="N154">
            <v>685</v>
          </cell>
          <cell r="O154">
            <v>539.27943154052991</v>
          </cell>
          <cell r="P154">
            <v>551.82428221861301</v>
          </cell>
          <cell r="Q154">
            <v>564.77113190689397</v>
          </cell>
          <cell r="R154">
            <v>578.1384060114442</v>
          </cell>
          <cell r="S154">
            <v>591.94558391823921</v>
          </cell>
          <cell r="T154">
            <v>606.21326495569974</v>
          </cell>
          <cell r="U154">
            <v>596.34996787286127</v>
          </cell>
          <cell r="V154">
            <v>338.27081763028855</v>
          </cell>
          <cell r="W154">
            <v>349.22336920010775</v>
          </cell>
          <cell r="X154">
            <v>360.65311453002596</v>
          </cell>
          <cell r="Y154">
            <v>372.58612979349346</v>
          </cell>
          <cell r="Z154">
            <v>385.05008594663195</v>
          </cell>
          <cell r="AA154">
            <v>398.07435062564173</v>
          </cell>
          <cell r="AB154">
            <v>411.69009665522003</v>
          </cell>
          <cell r="AC154">
            <v>294.58281709806965</v>
          </cell>
          <cell r="AD154">
            <v>300.89519908973625</v>
          </cell>
          <cell r="AE154">
            <v>307.34313541509533</v>
          </cell>
          <cell r="AF154">
            <v>161.9896691134885</v>
          </cell>
          <cell r="AG154">
            <v>-2.7000623958883807E-12</v>
          </cell>
          <cell r="AH154">
            <v>-2.7000623958883807E-12</v>
          </cell>
        </row>
        <row r="155"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</row>
        <row r="160">
          <cell r="N160">
            <v>377</v>
          </cell>
          <cell r="O160">
            <v>377</v>
          </cell>
          <cell r="P160">
            <v>377</v>
          </cell>
          <cell r="Q160">
            <v>377</v>
          </cell>
          <cell r="R160">
            <v>377</v>
          </cell>
          <cell r="S160">
            <v>377</v>
          </cell>
          <cell r="T160">
            <v>377</v>
          </cell>
          <cell r="U160">
            <v>377</v>
          </cell>
          <cell r="V160">
            <v>377</v>
          </cell>
          <cell r="W160">
            <v>377</v>
          </cell>
          <cell r="X160">
            <v>377</v>
          </cell>
          <cell r="Y160">
            <v>377</v>
          </cell>
          <cell r="Z160">
            <v>377</v>
          </cell>
          <cell r="AA160">
            <v>377</v>
          </cell>
          <cell r="AB160">
            <v>377</v>
          </cell>
          <cell r="AC160">
            <v>377</v>
          </cell>
          <cell r="AD160">
            <v>377</v>
          </cell>
          <cell r="AE160">
            <v>377</v>
          </cell>
          <cell r="AF160">
            <v>377</v>
          </cell>
          <cell r="AG160">
            <v>377</v>
          </cell>
          <cell r="AH160">
            <v>377</v>
          </cell>
        </row>
        <row r="161">
          <cell r="N161">
            <v>709</v>
          </cell>
          <cell r="O161">
            <v>709</v>
          </cell>
          <cell r="P161">
            <v>709</v>
          </cell>
          <cell r="Q161">
            <v>709</v>
          </cell>
          <cell r="R161">
            <v>709</v>
          </cell>
          <cell r="S161">
            <v>709</v>
          </cell>
          <cell r="T161">
            <v>709</v>
          </cell>
          <cell r="U161">
            <v>709</v>
          </cell>
          <cell r="V161">
            <v>709</v>
          </cell>
          <cell r="W161">
            <v>709</v>
          </cell>
          <cell r="X161">
            <v>709</v>
          </cell>
          <cell r="Y161">
            <v>709</v>
          </cell>
          <cell r="Z161">
            <v>709</v>
          </cell>
          <cell r="AA161">
            <v>709</v>
          </cell>
          <cell r="AB161">
            <v>709</v>
          </cell>
          <cell r="AC161">
            <v>709</v>
          </cell>
          <cell r="AD161">
            <v>709</v>
          </cell>
          <cell r="AE161">
            <v>709</v>
          </cell>
          <cell r="AF161">
            <v>709</v>
          </cell>
          <cell r="AG161">
            <v>709</v>
          </cell>
          <cell r="AH161">
            <v>709</v>
          </cell>
        </row>
        <row r="162">
          <cell r="N162">
            <v>0</v>
          </cell>
          <cell r="O162">
            <v>432</v>
          </cell>
          <cell r="P162">
            <v>432</v>
          </cell>
          <cell r="Q162">
            <v>432</v>
          </cell>
          <cell r="R162">
            <v>432</v>
          </cell>
          <cell r="S162">
            <v>432</v>
          </cell>
          <cell r="T162">
            <v>432</v>
          </cell>
          <cell r="U162">
            <v>432</v>
          </cell>
          <cell r="V162">
            <v>432</v>
          </cell>
          <cell r="W162">
            <v>432</v>
          </cell>
          <cell r="X162">
            <v>432</v>
          </cell>
          <cell r="Y162">
            <v>432</v>
          </cell>
          <cell r="Z162">
            <v>432</v>
          </cell>
          <cell r="AA162">
            <v>432</v>
          </cell>
          <cell r="AB162">
            <v>432</v>
          </cell>
          <cell r="AC162">
            <v>432</v>
          </cell>
          <cell r="AD162">
            <v>432</v>
          </cell>
          <cell r="AE162">
            <v>432</v>
          </cell>
          <cell r="AF162">
            <v>432</v>
          </cell>
          <cell r="AG162">
            <v>432</v>
          </cell>
          <cell r="AH162">
            <v>432</v>
          </cell>
        </row>
        <row r="163">
          <cell r="N163">
            <v>7793</v>
          </cell>
          <cell r="O163">
            <v>7411.6014219815424</v>
          </cell>
          <cell r="P163">
            <v>6859.7771397629294</v>
          </cell>
          <cell r="Q163">
            <v>6295.0060078560355</v>
          </cell>
          <cell r="R163">
            <v>5716.8676018445894</v>
          </cell>
          <cell r="S163">
            <v>5124.9220179263502</v>
          </cell>
          <cell r="T163">
            <v>4518.7087529706496</v>
          </cell>
          <cell r="U163">
            <v>3922.3587850977883</v>
          </cell>
          <cell r="V163">
            <v>3584.0879674674998</v>
          </cell>
          <cell r="W163">
            <v>3234.8645982673934</v>
          </cell>
          <cell r="X163">
            <v>2874.2114837373683</v>
          </cell>
          <cell r="Y163">
            <v>2501.6253539438753</v>
          </cell>
          <cell r="Z163">
            <v>2116.5752679972438</v>
          </cell>
          <cell r="AA163">
            <v>1718.5009173716026</v>
          </cell>
          <cell r="AB163">
            <v>1306.8108207163834</v>
          </cell>
          <cell r="AC163">
            <v>1012.2280036183154</v>
          </cell>
          <cell r="AD163">
            <v>711.33280452858071</v>
          </cell>
          <cell r="AE163">
            <v>403.98966911348685</v>
          </cell>
          <cell r="AF163">
            <v>242</v>
          </cell>
          <cell r="AG163">
            <v>242</v>
          </cell>
          <cell r="AH163">
            <v>242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</row>
        <row r="165"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</row>
        <row r="170">
          <cell r="N170">
            <v>473635</v>
          </cell>
          <cell r="O170">
            <v>473026.94101838837</v>
          </cell>
          <cell r="P170">
            <v>477518.45732183941</v>
          </cell>
          <cell r="Q170">
            <v>474266.57127596851</v>
          </cell>
          <cell r="R170">
            <v>481940.51938709838</v>
          </cell>
          <cell r="S170">
            <v>482037.86258895736</v>
          </cell>
          <cell r="T170">
            <v>490975.10910269397</v>
          </cell>
          <cell r="U170">
            <v>491255.28147057485</v>
          </cell>
          <cell r="V170">
            <v>500131.62379882555</v>
          </cell>
          <cell r="W170">
            <v>501016.87303782965</v>
          </cell>
          <cell r="X170">
            <v>509996.11671359662</v>
          </cell>
          <cell r="Y170">
            <v>522306.74359694513</v>
          </cell>
          <cell r="Z170">
            <v>542690.76404576225</v>
          </cell>
          <cell r="AA170">
            <v>554931.86119644262</v>
          </cell>
          <cell r="AB170">
            <v>575110.8101896299</v>
          </cell>
          <cell r="AC170">
            <v>586725.33351116756</v>
          </cell>
          <cell r="AD170">
            <v>606765.49159439129</v>
          </cell>
          <cell r="AE170">
            <v>618318.33889295161</v>
          </cell>
          <cell r="AF170">
            <v>629637.14484057634</v>
          </cell>
          <cell r="AG170">
            <v>640464.43024932232</v>
          </cell>
          <cell r="AH170">
            <v>651536.62077294802</v>
          </cell>
        </row>
        <row r="173">
          <cell r="N173">
            <v>425576</v>
          </cell>
          <cell r="O173">
            <v>424967.94101838843</v>
          </cell>
          <cell r="P173">
            <v>420230.13732183946</v>
          </cell>
          <cell r="Q173">
            <v>416978.25127596856</v>
          </cell>
          <cell r="R173">
            <v>415707.09298709844</v>
          </cell>
          <cell r="S173">
            <v>415804.43618895742</v>
          </cell>
          <cell r="T173">
            <v>416086.47417469404</v>
          </cell>
          <cell r="U173">
            <v>416366.64654257486</v>
          </cell>
          <cell r="V173">
            <v>416883.47617226554</v>
          </cell>
          <cell r="W173">
            <v>417768.72541126964</v>
          </cell>
          <cell r="X173">
            <v>418690.06613450544</v>
          </cell>
          <cell r="Y173">
            <v>431000.69301785389</v>
          </cell>
          <cell r="Z173">
            <v>443400.05245508917</v>
          </cell>
          <cell r="AA173">
            <v>455641.14960576961</v>
          </cell>
          <cell r="AB173">
            <v>467675.74436714337</v>
          </cell>
          <cell r="AC173">
            <v>479290.26768868108</v>
          </cell>
          <cell r="AD173">
            <v>491023.18445545516</v>
          </cell>
          <cell r="AE173">
            <v>502576.03175401536</v>
          </cell>
          <cell r="AF173">
            <v>513894.83770164009</v>
          </cell>
          <cell r="AG173">
            <v>524722.12311038596</v>
          </cell>
          <cell r="AH173">
            <v>535794.31363401178</v>
          </cell>
        </row>
        <row r="174"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</row>
        <row r="195"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</row>
        <row r="196"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</row>
        <row r="197"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</row>
        <row r="199"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</row>
        <row r="200"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</row>
        <row r="201"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</row>
        <row r="202"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</row>
        <row r="203"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</row>
        <row r="204"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</row>
        <row r="205">
          <cell r="N205">
            <v>48059</v>
          </cell>
          <cell r="O205">
            <v>48059</v>
          </cell>
          <cell r="P205">
            <v>57288.32</v>
          </cell>
          <cell r="Q205">
            <v>57288.32</v>
          </cell>
          <cell r="R205">
            <v>66233.426399999997</v>
          </cell>
          <cell r="S205">
            <v>66233.426399999997</v>
          </cell>
          <cell r="T205">
            <v>74888.634927999999</v>
          </cell>
          <cell r="U205">
            <v>74888.634927999999</v>
          </cell>
          <cell r="V205">
            <v>83248.147626560007</v>
          </cell>
          <cell r="W205">
            <v>83248.147626560007</v>
          </cell>
          <cell r="X205">
            <v>91306.050579091214</v>
          </cell>
          <cell r="Y205">
            <v>91306.050579091214</v>
          </cell>
          <cell r="Z205">
            <v>99290.711590673032</v>
          </cell>
          <cell r="AA205">
            <v>99290.711590673032</v>
          </cell>
          <cell r="AB205">
            <v>107435.06582248649</v>
          </cell>
          <cell r="AC205">
            <v>107435.06582248649</v>
          </cell>
          <cell r="AD205">
            <v>115742.30713893622</v>
          </cell>
          <cell r="AE205">
            <v>115742.30713893622</v>
          </cell>
          <cell r="AF205">
            <v>115742.30713893622</v>
          </cell>
          <cell r="AG205">
            <v>115742.30713893622</v>
          </cell>
          <cell r="AH205">
            <v>115742.30713893622</v>
          </cell>
        </row>
        <row r="214">
          <cell r="O214">
            <v>13527.525089458833</v>
          </cell>
          <cell r="P214">
            <v>15625.203247448286</v>
          </cell>
          <cell r="Q214">
            <v>17339.829281732113</v>
          </cell>
          <cell r="R214">
            <v>19245.759593219478</v>
          </cell>
          <cell r="S214">
            <v>20831.872691842953</v>
          </cell>
          <cell r="T214">
            <v>21407.149792288092</v>
          </cell>
          <cell r="U214">
            <v>21926.324770562533</v>
          </cell>
          <cell r="V214">
            <v>22473.891465584893</v>
          </cell>
          <cell r="W214">
            <v>23029.766625919368</v>
          </cell>
          <cell r="X214">
            <v>23605.068857575996</v>
          </cell>
          <cell r="Y214">
            <v>23747.630621063763</v>
          </cell>
          <cell r="Z214">
            <v>23886.691640125282</v>
          </cell>
          <cell r="AA214">
            <v>24023.863156016578</v>
          </cell>
          <cell r="AB214">
            <v>24169.952806066507</v>
          </cell>
          <cell r="AC214">
            <v>24303.345173080656</v>
          </cell>
          <cell r="AD214">
            <v>24456.660287474373</v>
          </cell>
          <cell r="AE214">
            <v>24608.324196785208</v>
          </cell>
          <cell r="AF214">
            <v>24769.410615559358</v>
          </cell>
          <cell r="AG214">
            <v>24917.774043996502</v>
          </cell>
          <cell r="AH214">
            <v>25086.853690151645</v>
          </cell>
        </row>
        <row r="215">
          <cell r="O215">
            <v>11750.367910376524</v>
          </cell>
          <cell r="P215">
            <v>12124.316767596205</v>
          </cell>
          <cell r="Q215">
            <v>12113.390786289905</v>
          </cell>
          <cell r="R215">
            <v>12302.545445835023</v>
          </cell>
          <cell r="S215">
            <v>12499.247554003992</v>
          </cell>
          <cell r="T215">
            <v>12722.382669324334</v>
          </cell>
          <cell r="U215">
            <v>12907.634028856983</v>
          </cell>
          <cell r="V215">
            <v>13104.249429146499</v>
          </cell>
          <cell r="W215">
            <v>13300.966703704938</v>
          </cell>
          <cell r="X215">
            <v>13503.651688107177</v>
          </cell>
          <cell r="Y215">
            <v>13713.861915344536</v>
          </cell>
          <cell r="Z215">
            <v>13923.295976146761</v>
          </cell>
          <cell r="AA215">
            <v>14132.787629520168</v>
          </cell>
          <cell r="AB215">
            <v>14348.662939459704</v>
          </cell>
          <cell r="AC215">
            <v>14558.055756729405</v>
          </cell>
          <cell r="AD215">
            <v>14780.412542824504</v>
          </cell>
          <cell r="AE215">
            <v>15002.832491923917</v>
          </cell>
          <cell r="AF215">
            <v>15232.030147400012</v>
          </cell>
          <cell r="AG215">
            <v>15454.348116891519</v>
          </cell>
          <cell r="AH215">
            <v>15690.426950323801</v>
          </cell>
        </row>
        <row r="216">
          <cell r="O216">
            <v>5559.7211132479642</v>
          </cell>
          <cell r="P216">
            <v>334.3706923341955</v>
          </cell>
          <cell r="Q216">
            <v>329.13238419542677</v>
          </cell>
          <cell r="R216">
            <v>329.33191798462002</v>
          </cell>
          <cell r="S216">
            <v>329.65272701880713</v>
          </cell>
          <cell r="T216">
            <v>330.57896473538784</v>
          </cell>
          <cell r="U216">
            <v>330.43600434640962</v>
          </cell>
          <cell r="V216">
            <v>330.51169194601096</v>
          </cell>
          <cell r="W216">
            <v>330.51550708806434</v>
          </cell>
          <cell r="X216">
            <v>330.59312610478241</v>
          </cell>
          <cell r="Y216">
            <v>330.77777528450451</v>
          </cell>
          <cell r="Z216">
            <v>330.86632124468997</v>
          </cell>
          <cell r="AA216">
            <v>330.8813569585497</v>
          </cell>
          <cell r="AB216">
            <v>330.97093493113005</v>
          </cell>
          <cell r="AC216">
            <v>330.83828363129561</v>
          </cell>
          <cell r="AD216">
            <v>330.92752745243814</v>
          </cell>
          <cell r="AE216">
            <v>330.94327210510642</v>
          </cell>
          <cell r="AF216">
            <v>331.03357524511222</v>
          </cell>
          <cell r="AG216">
            <v>330.90162690654506</v>
          </cell>
          <cell r="AH216">
            <v>330.99156834159135</v>
          </cell>
        </row>
        <row r="217">
          <cell r="O217">
            <v>80</v>
          </cell>
          <cell r="P217">
            <v>80</v>
          </cell>
          <cell r="Q217">
            <v>80</v>
          </cell>
          <cell r="R217">
            <v>80</v>
          </cell>
          <cell r="S217">
            <v>80</v>
          </cell>
          <cell r="T217">
            <v>80</v>
          </cell>
          <cell r="U217">
            <v>80</v>
          </cell>
          <cell r="V217">
            <v>80</v>
          </cell>
          <cell r="W217">
            <v>80</v>
          </cell>
          <cell r="X217">
            <v>80</v>
          </cell>
          <cell r="Y217">
            <v>80</v>
          </cell>
          <cell r="Z217">
            <v>80</v>
          </cell>
          <cell r="AA217">
            <v>80</v>
          </cell>
          <cell r="AB217">
            <v>80</v>
          </cell>
          <cell r="AC217">
            <v>80</v>
          </cell>
          <cell r="AD217">
            <v>80</v>
          </cell>
          <cell r="AE217">
            <v>80</v>
          </cell>
          <cell r="AF217">
            <v>80</v>
          </cell>
          <cell r="AG217">
            <v>80</v>
          </cell>
          <cell r="AH217">
            <v>80</v>
          </cell>
        </row>
        <row r="218"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</row>
        <row r="219"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</row>
        <row r="220">
          <cell r="O220">
            <v>343.86944856051412</v>
          </cell>
          <cell r="P220">
            <v>356.56074737091939</v>
          </cell>
          <cell r="Q220">
            <v>357.99430217678207</v>
          </cell>
          <cell r="R220">
            <v>365.37555993065092</v>
          </cell>
          <cell r="S220">
            <v>373.04610941853304</v>
          </cell>
          <cell r="T220">
            <v>381.57615658362022</v>
          </cell>
          <cell r="U220">
            <v>389.03936506971331</v>
          </cell>
          <cell r="V220">
            <v>396.91104550748292</v>
          </cell>
          <cell r="W220">
            <v>404.8539396485628</v>
          </cell>
          <cell r="X220">
            <v>413.04799680205514</v>
          </cell>
          <cell r="Y220">
            <v>421.54427425418572</v>
          </cell>
          <cell r="Z220">
            <v>430.09025986454924</v>
          </cell>
          <cell r="AA220">
            <v>438.71200075169224</v>
          </cell>
          <cell r="AB220">
            <v>447.60738663778369</v>
          </cell>
          <cell r="AC220">
            <v>456.37654786237772</v>
          </cell>
          <cell r="AD220">
            <v>465.62964881804066</v>
          </cell>
          <cell r="AE220">
            <v>474.9648382846122</v>
          </cell>
          <cell r="AF220">
            <v>484.59632880162917</v>
          </cell>
          <cell r="AG220">
            <v>494.09123453461859</v>
          </cell>
          <cell r="AH220">
            <v>504.11004271673465</v>
          </cell>
        </row>
        <row r="221">
          <cell r="O221">
            <v>-11383.775613952956</v>
          </cell>
          <cell r="P221">
            <v>-11715.154834566049</v>
          </cell>
          <cell r="Q221">
            <v>-11952.013792205184</v>
          </cell>
          <cell r="R221">
            <v>-12211.516106601926</v>
          </cell>
          <cell r="S221">
            <v>-12441.25326227348</v>
          </cell>
          <cell r="T221">
            <v>-12689.405521315015</v>
          </cell>
          <cell r="U221">
            <v>-12936.282549442314</v>
          </cell>
          <cell r="V221">
            <v>-13215.80332339153</v>
          </cell>
          <cell r="W221">
            <v>-13469.469469206064</v>
          </cell>
          <cell r="X221">
            <v>-13737.908489515241</v>
          </cell>
          <cell r="Y221">
            <v>-14003.548820909109</v>
          </cell>
          <cell r="Z221">
            <v>-14299.914973312514</v>
          </cell>
          <cell r="AA221">
            <v>-14574.181575307859</v>
          </cell>
          <cell r="AB221">
            <v>-14868.200861942743</v>
          </cell>
          <cell r="AC221">
            <v>-15156.214945429885</v>
          </cell>
          <cell r="AD221">
            <v>-15480.409280307926</v>
          </cell>
          <cell r="AE221">
            <v>-15776.05264342352</v>
          </cell>
          <cell r="AF221">
            <v>-16094.293724174433</v>
          </cell>
          <cell r="AG221">
            <v>-16405.625769104747</v>
          </cell>
          <cell r="AH221">
            <v>-16760.295046144875</v>
          </cell>
        </row>
        <row r="222">
          <cell r="O222">
            <v>-9597.5164751111533</v>
          </cell>
          <cell r="P222">
            <v>-9876.8980825143644</v>
          </cell>
          <cell r="Q222">
            <v>-10076.590858031914</v>
          </cell>
          <cell r="R222">
            <v>-10295.373959720911</v>
          </cell>
          <cell r="S222">
            <v>-10489.062434553492</v>
          </cell>
          <cell r="T222">
            <v>-10698.276448888773</v>
          </cell>
          <cell r="U222">
            <v>-10906.415332254859</v>
          </cell>
          <cell r="V222">
            <v>-11142.075742657298</v>
          </cell>
          <cell r="W222">
            <v>-11355.938444821677</v>
          </cell>
          <cell r="X222">
            <v>-11582.255969634994</v>
          </cell>
          <cell r="Y222">
            <v>-11806.213955409219</v>
          </cell>
          <cell r="Z222">
            <v>-12056.076490196941</v>
          </cell>
          <cell r="AA222">
            <v>-12287.30717503201</v>
          </cell>
          <cell r="AB222">
            <v>-12535.191097130757</v>
          </cell>
          <cell r="AC222">
            <v>-12778.012108811963</v>
          </cell>
          <cell r="AD222">
            <v>-13051.336230407967</v>
          </cell>
          <cell r="AE222">
            <v>-13300.589390737423</v>
          </cell>
          <cell r="AF222">
            <v>-13568.89439947463</v>
          </cell>
          <cell r="AG222">
            <v>-13831.374487960069</v>
          </cell>
          <cell r="AH222">
            <v>-14130.391645803218</v>
          </cell>
        </row>
        <row r="223"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</row>
        <row r="224">
          <cell r="O224">
            <v>1604.6158333333335</v>
          </cell>
          <cell r="P224">
            <v>1505.23125</v>
          </cell>
          <cell r="Q224">
            <v>1653.3583827083335</v>
          </cell>
          <cell r="R224">
            <v>1837.0379580744791</v>
          </cell>
          <cell r="S224">
            <v>1995.7336966054438</v>
          </cell>
          <cell r="T224">
            <v>2058.2441956966522</v>
          </cell>
          <cell r="U224">
            <v>2105.6219455029618</v>
          </cell>
          <cell r="V224">
            <v>2145.4359756442036</v>
          </cell>
          <cell r="W224">
            <v>2223.3219056186967</v>
          </cell>
          <cell r="X224">
            <v>2272.1584180073664</v>
          </cell>
          <cell r="Y224">
            <v>1212.0894262682391</v>
          </cell>
          <cell r="Z224">
            <v>1112.5935640470907</v>
          </cell>
          <cell r="AA224">
            <v>1132.2936209875782</v>
          </cell>
          <cell r="AB224">
            <v>1158.5753577411558</v>
          </cell>
          <cell r="AC224">
            <v>1204.9414874962408</v>
          </cell>
          <cell r="AD224">
            <v>1203.4909609447723</v>
          </cell>
          <cell r="AE224">
            <v>1224.5536403484257</v>
          </cell>
          <cell r="AF224">
            <v>1253.0775292375679</v>
          </cell>
          <cell r="AG224">
            <v>1305.6571907891141</v>
          </cell>
          <cell r="AH224">
            <v>1292.4772230586</v>
          </cell>
        </row>
        <row r="225"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</row>
        <row r="226">
          <cell r="O226">
            <v>-605.09010271671309</v>
          </cell>
          <cell r="P226">
            <v>-900.68810425352126</v>
          </cell>
          <cell r="Q226">
            <v>-1177.5764043193822</v>
          </cell>
          <cell r="R226">
            <v>-864.80351548948852</v>
          </cell>
          <cell r="S226">
            <v>-839.03330157279777</v>
          </cell>
          <cell r="T226">
            <v>-945.39766668216987</v>
          </cell>
          <cell r="U226">
            <v>-1253.1472374051675</v>
          </cell>
          <cell r="V226">
            <v>-1008.8624168621145</v>
          </cell>
          <cell r="W226">
            <v>-943.15506868770819</v>
          </cell>
          <cell r="X226">
            <v>-972.80174063732602</v>
          </cell>
          <cell r="Y226">
            <v>-1178.8190640831133</v>
          </cell>
          <cell r="Z226">
            <v>-945.16294205579402</v>
          </cell>
          <cell r="AA226">
            <v>-965.07562363108445</v>
          </cell>
          <cell r="AB226">
            <v>-1033.4915758451987</v>
          </cell>
          <cell r="AC226">
            <v>-1321.4213232738882</v>
          </cell>
          <cell r="AD226">
            <v>-1041.5555104874441</v>
          </cell>
          <cell r="AE226">
            <v>-1063.3817674941226</v>
          </cell>
          <cell r="AF226">
            <v>-1139.1702644116579</v>
          </cell>
          <cell r="AG226">
            <v>-1478.8339152139274</v>
          </cell>
          <cell r="AH226">
            <v>-1042.0012591200611</v>
          </cell>
        </row>
        <row r="227"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</row>
        <row r="232">
          <cell r="O232">
            <v>-10712.9</v>
          </cell>
          <cell r="P232">
            <v>-7019.32</v>
          </cell>
          <cell r="Q232">
            <v>-8593.2032999999992</v>
          </cell>
          <cell r="R232">
            <v>-10758.459849499999</v>
          </cell>
          <cell r="S232">
            <v>-12318.299747242498</v>
          </cell>
          <cell r="T232">
            <v>-12609.433243451136</v>
          </cell>
          <cell r="U232">
            <v>-12605.370742102903</v>
          </cell>
          <cell r="V232">
            <v>-12767.022803234444</v>
          </cell>
          <cell r="W232">
            <v>-13528.900145282962</v>
          </cell>
          <cell r="X232">
            <v>-13523.713647462206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</row>
        <row r="233">
          <cell r="O233">
            <v>1201.31</v>
          </cell>
          <cell r="P233">
            <v>932.91000000000008</v>
          </cell>
          <cell r="Q233">
            <v>932.91000000000008</v>
          </cell>
          <cell r="R233">
            <v>932.91000000000008</v>
          </cell>
          <cell r="S233">
            <v>932.91000000000008</v>
          </cell>
          <cell r="T233">
            <v>932.91000000000008</v>
          </cell>
          <cell r="U233">
            <v>932.91000000000008</v>
          </cell>
          <cell r="V233">
            <v>602.91000000000008</v>
          </cell>
          <cell r="W233">
            <v>602.91000000000008</v>
          </cell>
          <cell r="X233">
            <v>330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</row>
        <row r="234"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</row>
        <row r="235"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</row>
        <row r="236"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</row>
        <row r="242"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</row>
        <row r="243">
          <cell r="O243">
            <v>-527.11914647792719</v>
          </cell>
          <cell r="P243">
            <v>-539.27943154053003</v>
          </cell>
          <cell r="Q243">
            <v>-551.82428221861358</v>
          </cell>
          <cell r="R243">
            <v>-564.77113190689408</v>
          </cell>
          <cell r="S243">
            <v>-578.13840601144454</v>
          </cell>
          <cell r="T243">
            <v>-591.94558391823989</v>
          </cell>
          <cell r="U243">
            <v>-606.21326495569974</v>
          </cell>
          <cell r="V243">
            <v>-596.3499678728607</v>
          </cell>
          <cell r="W243">
            <v>-338.27081763028781</v>
          </cell>
          <cell r="X243">
            <v>-349.2233692001073</v>
          </cell>
          <cell r="Y243">
            <v>-360.65311453002477</v>
          </cell>
          <cell r="Z243">
            <v>-372.58612979349289</v>
          </cell>
          <cell r="AA243">
            <v>-385.05008594663087</v>
          </cell>
          <cell r="AB243">
            <v>-398.07435062564076</v>
          </cell>
          <cell r="AC243">
            <v>-411.69009665521855</v>
          </cell>
          <cell r="AD243">
            <v>-294.58281709806801</v>
          </cell>
          <cell r="AE243">
            <v>-300.89519908973477</v>
          </cell>
          <cell r="AF243">
            <v>-307.34313541509368</v>
          </cell>
          <cell r="AG243">
            <v>-161.98966911349115</v>
          </cell>
          <cell r="AH243">
            <v>0</v>
          </cell>
        </row>
        <row r="244">
          <cell r="O244">
            <v>-210.15898161159083</v>
          </cell>
          <cell r="P244">
            <v>-197.99869654898799</v>
          </cell>
          <cell r="Q244">
            <v>-185.45384587090442</v>
          </cell>
          <cell r="R244">
            <v>-172.50699618262385</v>
          </cell>
          <cell r="S244">
            <v>-159.13972207807353</v>
          </cell>
          <cell r="T244">
            <v>-145.33254417127804</v>
          </cell>
          <cell r="U244">
            <v>-131.06486313381825</v>
          </cell>
          <cell r="V244">
            <v>-116.31488947833124</v>
          </cell>
          <cell r="W244">
            <v>-103.64806159931727</v>
          </cell>
          <cell r="X244">
            <v>-92.695510029497854</v>
          </cell>
          <cell r="Y244">
            <v>-81.265764699580245</v>
          </cell>
          <cell r="Z244">
            <v>-69.332749436112181</v>
          </cell>
          <cell r="AA244">
            <v>-56.868793282974146</v>
          </cell>
          <cell r="AB244">
            <v>-43.844528603964285</v>
          </cell>
          <cell r="AC244">
            <v>-30.228782574386525</v>
          </cell>
          <cell r="AD244">
            <v>-19.767513552431108</v>
          </cell>
          <cell r="AE244">
            <v>-13.45513156076438</v>
          </cell>
          <cell r="AF244">
            <v>-7.0071952354054181</v>
          </cell>
          <cell r="AG244">
            <v>-1.0718197008617556</v>
          </cell>
          <cell r="AH244">
            <v>2.8179591993193756E-14</v>
          </cell>
        </row>
        <row r="245"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</row>
        <row r="246"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</row>
        <row r="247"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</row>
        <row r="248"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51">
          <cell r="O251">
            <v>1030.8490751068291</v>
          </cell>
          <cell r="P251">
            <v>709.25355532615572</v>
          </cell>
          <cell r="Q251">
            <v>269.95265445656503</v>
          </cell>
          <cell r="R251">
            <v>225.52891564240588</v>
          </cell>
          <cell r="S251">
            <v>217.5359051579469</v>
          </cell>
          <cell r="T251">
            <v>233.05077020148008</v>
          </cell>
          <cell r="U251">
            <v>233.4721250438414</v>
          </cell>
          <cell r="V251">
            <v>287.48046433251341</v>
          </cell>
          <cell r="W251">
            <v>232.95267475161688</v>
          </cell>
          <cell r="X251">
            <v>275.92136011799926</v>
          </cell>
          <cell r="Y251">
            <v>12075.403292584189</v>
          </cell>
          <cell r="Z251">
            <v>12020.46447663352</v>
          </cell>
          <cell r="AA251">
            <v>11870.054511034006</v>
          </cell>
          <cell r="AB251">
            <v>11656.967010687982</v>
          </cell>
          <cell r="AC251">
            <v>11235.989992054629</v>
          </cell>
          <cell r="AD251">
            <v>11429.469615660293</v>
          </cell>
          <cell r="AE251">
            <v>11267.244307141704</v>
          </cell>
          <cell r="AF251">
            <v>11033.43947753246</v>
          </cell>
          <cell r="AG251">
            <v>10703.876552025202</v>
          </cell>
          <cell r="AH251">
            <v>11052.171523524214</v>
          </cell>
        </row>
        <row r="1316">
          <cell r="L1316">
            <v>18159.333333333332</v>
          </cell>
          <cell r="M1316">
            <v>0.33333333333333331</v>
          </cell>
          <cell r="N1316">
            <v>-15076.666666666666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>
            <v>0</v>
          </cell>
          <cell r="AH1316">
            <v>0</v>
          </cell>
        </row>
        <row r="1317">
          <cell r="L1317">
            <v>18159.333333333332</v>
          </cell>
          <cell r="M1317">
            <v>0.33333333333333331</v>
          </cell>
          <cell r="N1317">
            <v>-15076.666666666666</v>
          </cell>
          <cell r="O1317">
            <v>0</v>
          </cell>
          <cell r="P1317">
            <v>9229.32</v>
          </cell>
          <cell r="Q1317">
            <v>0</v>
          </cell>
          <cell r="R1317">
            <v>8945.1064000000006</v>
          </cell>
          <cell r="S1317">
            <v>0</v>
          </cell>
          <cell r="T1317">
            <v>8655.2085279999992</v>
          </cell>
          <cell r="U1317">
            <v>0</v>
          </cell>
          <cell r="V1317">
            <v>8359.51269856</v>
          </cell>
          <cell r="W1317">
            <v>0</v>
          </cell>
          <cell r="X1317">
            <v>8057.9029525312008</v>
          </cell>
          <cell r="Y1317">
            <v>0</v>
          </cell>
          <cell r="Z1317">
            <v>7984.6610115818239</v>
          </cell>
          <cell r="AA1317">
            <v>0</v>
          </cell>
          <cell r="AB1317">
            <v>8144.3542318134605</v>
          </cell>
          <cell r="AC1317">
            <v>0</v>
          </cell>
          <cell r="AD1317">
            <v>8307.2413164497302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</row>
        <row r="1318">
          <cell r="L1318">
            <v>18159.333333333332</v>
          </cell>
          <cell r="M1318">
            <v>0.33333333333333331</v>
          </cell>
          <cell r="N1318">
            <v>-15076.666666666666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>
            <v>0</v>
          </cell>
          <cell r="AH1318">
            <v>0</v>
          </cell>
        </row>
      </sheetData>
      <sheetData sheetId="11"/>
      <sheetData sheetId="12">
        <row r="504">
          <cell r="O504"/>
        </row>
        <row r="505">
          <cell r="O505"/>
        </row>
        <row r="506">
          <cell r="O506"/>
        </row>
        <row r="507">
          <cell r="O507"/>
        </row>
        <row r="508">
          <cell r="O508"/>
        </row>
        <row r="509">
          <cell r="O509"/>
        </row>
        <row r="510">
          <cell r="O510"/>
        </row>
        <row r="511">
          <cell r="O511"/>
        </row>
        <row r="512">
          <cell r="O512"/>
        </row>
        <row r="513">
          <cell r="O513"/>
        </row>
        <row r="514">
          <cell r="O514"/>
        </row>
        <row r="515">
          <cell r="O515"/>
        </row>
        <row r="516">
          <cell r="O516"/>
        </row>
        <row r="517">
          <cell r="O517">
            <v>46500</v>
          </cell>
        </row>
        <row r="518">
          <cell r="O518"/>
        </row>
        <row r="519">
          <cell r="O519"/>
        </row>
        <row r="520">
          <cell r="O520"/>
        </row>
        <row r="521">
          <cell r="O521"/>
        </row>
        <row r="522">
          <cell r="O522"/>
        </row>
        <row r="523">
          <cell r="O523"/>
        </row>
        <row r="524">
          <cell r="O524"/>
        </row>
        <row r="525">
          <cell r="O525"/>
        </row>
        <row r="526">
          <cell r="O526"/>
        </row>
        <row r="527">
          <cell r="O527"/>
        </row>
        <row r="528">
          <cell r="O528"/>
        </row>
        <row r="882">
          <cell r="O882"/>
        </row>
        <row r="883">
          <cell r="O883"/>
        </row>
        <row r="884">
          <cell r="O884"/>
        </row>
        <row r="885">
          <cell r="O885"/>
        </row>
        <row r="886">
          <cell r="O886"/>
        </row>
        <row r="887">
          <cell r="O887"/>
        </row>
        <row r="888">
          <cell r="O888"/>
        </row>
        <row r="889">
          <cell r="O889"/>
        </row>
        <row r="890">
          <cell r="O890"/>
        </row>
        <row r="891">
          <cell r="O891"/>
        </row>
        <row r="892">
          <cell r="O892"/>
        </row>
        <row r="893">
          <cell r="O893"/>
        </row>
        <row r="894">
          <cell r="O894"/>
        </row>
        <row r="895">
          <cell r="O895"/>
        </row>
        <row r="896">
          <cell r="O896"/>
        </row>
        <row r="897">
          <cell r="O897"/>
        </row>
        <row r="898">
          <cell r="O898"/>
        </row>
        <row r="899">
          <cell r="O899"/>
        </row>
        <row r="900">
          <cell r="O900"/>
        </row>
        <row r="901">
          <cell r="O901"/>
        </row>
        <row r="902">
          <cell r="O902"/>
        </row>
        <row r="903">
          <cell r="O903"/>
        </row>
        <row r="904">
          <cell r="O904"/>
        </row>
        <row r="905">
          <cell r="O905"/>
        </row>
        <row r="906">
          <cell r="O906"/>
        </row>
      </sheetData>
      <sheetData sheetId="13">
        <row r="34">
          <cell r="N34">
            <v>1162</v>
          </cell>
          <cell r="O34">
            <v>1396</v>
          </cell>
          <cell r="P34">
            <v>1596</v>
          </cell>
          <cell r="Q34">
            <v>1795</v>
          </cell>
          <cell r="R34">
            <v>1995</v>
          </cell>
          <cell r="S34">
            <v>2194</v>
          </cell>
          <cell r="T34">
            <v>2394</v>
          </cell>
          <cell r="U34">
            <v>2593</v>
          </cell>
          <cell r="V34">
            <v>2793</v>
          </cell>
          <cell r="W34">
            <v>2877</v>
          </cell>
          <cell r="X34">
            <v>2963</v>
          </cell>
          <cell r="Y34">
            <v>3052</v>
          </cell>
          <cell r="Z34">
            <v>3159</v>
          </cell>
          <cell r="AA34">
            <v>3254</v>
          </cell>
          <cell r="AB34">
            <v>3351</v>
          </cell>
          <cell r="AC34">
            <v>3452</v>
          </cell>
          <cell r="AD34">
            <v>3556</v>
          </cell>
          <cell r="AE34">
            <v>3662</v>
          </cell>
          <cell r="AF34">
            <v>3772</v>
          </cell>
          <cell r="AG34">
            <v>3885</v>
          </cell>
          <cell r="AH34">
            <v>4002</v>
          </cell>
        </row>
        <row r="35">
          <cell r="N35">
            <v>4624</v>
          </cell>
          <cell r="O35">
            <v>4635</v>
          </cell>
          <cell r="P35">
            <v>4774</v>
          </cell>
          <cell r="Q35">
            <v>4907</v>
          </cell>
          <cell r="R35">
            <v>5066</v>
          </cell>
          <cell r="S35">
            <v>5218</v>
          </cell>
          <cell r="T35">
            <v>5374</v>
          </cell>
          <cell r="U35">
            <v>5536</v>
          </cell>
          <cell r="V35">
            <v>5702</v>
          </cell>
          <cell r="W35">
            <v>5873</v>
          </cell>
          <cell r="X35">
            <v>6049</v>
          </cell>
          <cell r="Y35">
            <v>6230</v>
          </cell>
          <cell r="Z35">
            <v>6417</v>
          </cell>
          <cell r="AA35">
            <v>6610</v>
          </cell>
          <cell r="AB35">
            <v>6808</v>
          </cell>
          <cell r="AC35">
            <v>7012</v>
          </cell>
          <cell r="AD35">
            <v>7223</v>
          </cell>
          <cell r="AE35">
            <v>7439</v>
          </cell>
          <cell r="AF35">
            <v>7662</v>
          </cell>
          <cell r="AG35">
            <v>7892</v>
          </cell>
          <cell r="AH35">
            <v>8129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N38">
            <v>67</v>
          </cell>
          <cell r="O38">
            <v>68</v>
          </cell>
          <cell r="P38">
            <v>69.699999999999989</v>
          </cell>
          <cell r="Q38">
            <v>71.442499999999995</v>
          </cell>
          <cell r="R38">
            <v>73.228562499999995</v>
          </cell>
          <cell r="S38">
            <v>75.059276562499988</v>
          </cell>
          <cell r="T38">
            <v>76.935758476562484</v>
          </cell>
          <cell r="U38">
            <v>78.859152438476528</v>
          </cell>
          <cell r="V38">
            <v>80.83063124943844</v>
          </cell>
          <cell r="W38">
            <v>82.851397030674391</v>
          </cell>
          <cell r="X38">
            <v>84.922681956441238</v>
          </cell>
          <cell r="Y38">
            <v>87.045749005352249</v>
          </cell>
          <cell r="Z38">
            <v>89.221892730486061</v>
          </cell>
          <cell r="AA38">
            <v>91.452440048748201</v>
          </cell>
          <cell r="AB38">
            <v>93.738751049966908</v>
          </cell>
          <cell r="AC38">
            <v>96.082219826216061</v>
          </cell>
          <cell r="AD38">
            <v>98.484275321871451</v>
          </cell>
          <cell r="AE38">
            <v>100.94638220491824</v>
          </cell>
          <cell r="AF38">
            <v>103.47004176004117</v>
          </cell>
          <cell r="AG38">
            <v>106.0567928040422</v>
          </cell>
          <cell r="AH38">
            <v>108.70821262414324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</row>
        <row r="41"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659</v>
          </cell>
          <cell r="S41">
            <v>677</v>
          </cell>
          <cell r="T41">
            <v>749</v>
          </cell>
          <cell r="U41">
            <v>3573.5</v>
          </cell>
          <cell r="V41">
            <v>3672</v>
          </cell>
          <cell r="W41">
            <v>4063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N43">
            <v>0</v>
          </cell>
          <cell r="O43">
            <v>33</v>
          </cell>
          <cell r="P43">
            <v>33</v>
          </cell>
          <cell r="Q43">
            <v>33</v>
          </cell>
          <cell r="R43">
            <v>33</v>
          </cell>
          <cell r="S43">
            <v>33</v>
          </cell>
          <cell r="T43">
            <v>33</v>
          </cell>
          <cell r="U43">
            <v>33</v>
          </cell>
          <cell r="V43">
            <v>33</v>
          </cell>
          <cell r="W43">
            <v>33</v>
          </cell>
          <cell r="X43">
            <v>33</v>
          </cell>
          <cell r="Y43">
            <v>33</v>
          </cell>
          <cell r="Z43">
            <v>33</v>
          </cell>
          <cell r="AA43">
            <v>33</v>
          </cell>
          <cell r="AB43">
            <v>33</v>
          </cell>
          <cell r="AC43">
            <v>33</v>
          </cell>
          <cell r="AD43">
            <v>33</v>
          </cell>
          <cell r="AE43">
            <v>33</v>
          </cell>
          <cell r="AF43">
            <v>33</v>
          </cell>
          <cell r="AG43">
            <v>33</v>
          </cell>
          <cell r="AH43">
            <v>33</v>
          </cell>
        </row>
        <row r="44"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7">
          <cell r="N57">
            <v>101</v>
          </cell>
          <cell r="O57">
            <v>80</v>
          </cell>
          <cell r="P57">
            <v>82</v>
          </cell>
          <cell r="Q57">
            <v>84.05</v>
          </cell>
          <cell r="R57">
            <v>86.15124999999999</v>
          </cell>
          <cell r="S57">
            <v>88.305031249999985</v>
          </cell>
          <cell r="T57">
            <v>90.512657031249972</v>
          </cell>
          <cell r="U57">
            <v>92.775473457031211</v>
          </cell>
          <cell r="V57">
            <v>95.094860293456975</v>
          </cell>
          <cell r="W57">
            <v>97.472231800793395</v>
          </cell>
          <cell r="X57">
            <v>99.909037595813217</v>
          </cell>
          <cell r="Y57">
            <v>102.40676353570854</v>
          </cell>
          <cell r="Z57">
            <v>104.96693262410125</v>
          </cell>
          <cell r="AA57">
            <v>107.59110593970377</v>
          </cell>
          <cell r="AB57">
            <v>110.28088358819636</v>
          </cell>
          <cell r="AC57">
            <v>113.03790567790125</v>
          </cell>
          <cell r="AD57">
            <v>115.86385331984877</v>
          </cell>
          <cell r="AE57">
            <v>118.76044965284498</v>
          </cell>
          <cell r="AF57">
            <v>121.7294608941661</v>
          </cell>
          <cell r="AG57">
            <v>124.77269741652023</v>
          </cell>
          <cell r="AH57">
            <v>127.89201485193323</v>
          </cell>
        </row>
        <row r="58">
          <cell r="N58">
            <v>54</v>
          </cell>
          <cell r="O58">
            <v>53</v>
          </cell>
          <cell r="P58">
            <v>54.324999999999996</v>
          </cell>
          <cell r="Q58">
            <v>55.683124999999997</v>
          </cell>
          <cell r="R58">
            <v>57.075203124999994</v>
          </cell>
          <cell r="S58">
            <v>58.50208320312499</v>
          </cell>
          <cell r="T58">
            <v>59.964635283203108</v>
          </cell>
          <cell r="U58">
            <v>61.463751165283178</v>
          </cell>
          <cell r="V58">
            <v>63.000344944415254</v>
          </cell>
          <cell r="W58">
            <v>64.575353568025633</v>
          </cell>
          <cell r="X58">
            <v>66.189737407226261</v>
          </cell>
          <cell r="Y58">
            <v>67.844480842406895</v>
          </cell>
          <cell r="Z58">
            <v>69.540592863467069</v>
          </cell>
          <cell r="AA58">
            <v>71.279107685053745</v>
          </cell>
          <cell r="AB58">
            <v>73.061085377180092</v>
          </cell>
          <cell r="AC58">
            <v>74.887612511609575</v>
          </cell>
          <cell r="AD58">
            <v>76.759802824399813</v>
          </cell>
          <cell r="AE58">
            <v>78.678797895009794</v>
          </cell>
          <cell r="AF58">
            <v>80.645767842385027</v>
          </cell>
          <cell r="AG58">
            <v>82.661912038444655</v>
          </cell>
          <cell r="AH58">
            <v>84.728459839405758</v>
          </cell>
        </row>
        <row r="65">
          <cell r="N65">
            <v>-2675</v>
          </cell>
          <cell r="O65">
            <v>-2700</v>
          </cell>
          <cell r="P65">
            <v>-2772.8999999999996</v>
          </cell>
          <cell r="Q65">
            <v>-2847.7682999999993</v>
          </cell>
          <cell r="R65">
            <v>-2924.6580440999992</v>
          </cell>
          <cell r="S65">
            <v>-3003.623811290699</v>
          </cell>
          <cell r="T65">
            <v>-3084.7216541955477</v>
          </cell>
          <cell r="U65">
            <v>-3168.0091388588271</v>
          </cell>
          <cell r="V65">
            <v>-3253.5453856080148</v>
          </cell>
          <cell r="W65">
            <v>-3341.3911110194313</v>
          </cell>
          <cell r="X65">
            <v>-3431.6086710169552</v>
          </cell>
          <cell r="Y65">
            <v>-3524.2621051344126</v>
          </cell>
          <cell r="Z65">
            <v>-3619.4171819730418</v>
          </cell>
          <cell r="AA65">
            <v>-3717.1414458863137</v>
          </cell>
          <cell r="AB65">
            <v>-3817.5042649252441</v>
          </cell>
          <cell r="AC65">
            <v>-3920.5768800782257</v>
          </cell>
          <cell r="AD65">
            <v>-4026.4324558403373</v>
          </cell>
          <cell r="AE65">
            <v>-4135.1461321480265</v>
          </cell>
          <cell r="AF65">
            <v>-4246.7950777160222</v>
          </cell>
          <cell r="AG65">
            <v>-4361.4585448143544</v>
          </cell>
          <cell r="AH65">
            <v>-4479.2179255243418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N67">
            <v>-2226</v>
          </cell>
          <cell r="O67">
            <v>-2357</v>
          </cell>
          <cell r="P67">
            <v>-2415.9249999999997</v>
          </cell>
          <cell r="Q67">
            <v>-2476.3231249999999</v>
          </cell>
          <cell r="R67">
            <v>-2538.2312031249999</v>
          </cell>
          <cell r="S67">
            <v>-2601.6869832031243</v>
          </cell>
          <cell r="T67">
            <v>-2666.7291577832025</v>
          </cell>
          <cell r="U67">
            <v>-2733.3973867277823</v>
          </cell>
          <cell r="V67">
            <v>-2801.7323213959762</v>
          </cell>
          <cell r="W67">
            <v>-2871.7756294308756</v>
          </cell>
          <cell r="X67">
            <v>-2943.5700201666468</v>
          </cell>
          <cell r="Y67">
            <v>-3017.1592706708125</v>
          </cell>
          <cell r="Z67">
            <v>-3092.5882524375829</v>
          </cell>
          <cell r="AA67">
            <v>-3169.902958748522</v>
          </cell>
          <cell r="AB67">
            <v>-3249.1505327172354</v>
          </cell>
          <cell r="AC67">
            <v>-3330.3792960351657</v>
          </cell>
          <cell r="AD67">
            <v>-3413.6387784360445</v>
          </cell>
          <cell r="AE67">
            <v>-3498.9797478969454</v>
          </cell>
          <cell r="AF67">
            <v>-3586.4542415943683</v>
          </cell>
          <cell r="AG67">
            <v>-3676.1155976342275</v>
          </cell>
          <cell r="AH67">
            <v>-3768.0184875750824</v>
          </cell>
        </row>
        <row r="68"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0">
          <cell r="N70">
            <v>-1101</v>
          </cell>
          <cell r="O70">
            <v>-1712</v>
          </cell>
          <cell r="P70">
            <v>-1712</v>
          </cell>
          <cell r="Q70">
            <v>-1742</v>
          </cell>
          <cell r="R70">
            <v>-1742</v>
          </cell>
          <cell r="S70">
            <v>-1742</v>
          </cell>
          <cell r="T70">
            <v>-1742</v>
          </cell>
          <cell r="U70">
            <v>-1742</v>
          </cell>
          <cell r="V70">
            <v>-1742</v>
          </cell>
          <cell r="W70">
            <v>-2042</v>
          </cell>
          <cell r="X70">
            <v>-2042</v>
          </cell>
          <cell r="Y70">
            <v>-2042</v>
          </cell>
          <cell r="Z70">
            <v>-2042</v>
          </cell>
          <cell r="AA70">
            <v>-2042</v>
          </cell>
          <cell r="AB70">
            <v>-2042</v>
          </cell>
          <cell r="AC70">
            <v>-2042</v>
          </cell>
          <cell r="AD70">
            <v>-2042</v>
          </cell>
          <cell r="AE70">
            <v>-2042</v>
          </cell>
          <cell r="AF70">
            <v>-2042</v>
          </cell>
          <cell r="AG70">
            <v>-2042</v>
          </cell>
          <cell r="AH70">
            <v>-2042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N77">
            <v>0</v>
          </cell>
          <cell r="O77">
            <v>-6.875</v>
          </cell>
          <cell r="P77">
            <v>-81.252157640719673</v>
          </cell>
          <cell r="Q77">
            <v>-101.34789766573059</v>
          </cell>
          <cell r="R77">
            <v>-91.037828181118272</v>
          </cell>
          <cell r="S77">
            <v>-80.414168067286695</v>
          </cell>
          <cell r="T77">
            <v>-69.467379165169106</v>
          </cell>
          <cell r="U77">
            <v>-84.987633203463446</v>
          </cell>
          <cell r="V77">
            <v>-381.91653688248903</v>
          </cell>
          <cell r="W77">
            <v>-559.87288019829828</v>
          </cell>
          <cell r="X77">
            <v>-532.0380388117328</v>
          </cell>
          <cell r="Y77">
            <v>-502.87219604574614</v>
          </cell>
          <cell r="Z77">
            <v>-477.53082641712126</v>
          </cell>
          <cell r="AA77">
            <v>-457.33424661996457</v>
          </cell>
          <cell r="AB77">
            <v>-437.64900866423807</v>
          </cell>
          <cell r="AC77">
            <v>-416.74962830537072</v>
          </cell>
          <cell r="AD77">
            <v>-394.56121989664416</v>
          </cell>
          <cell r="AE77">
            <v>-371.00427900851173</v>
          </cell>
          <cell r="AF77">
            <v>-345.99439755217782</v>
          </cell>
          <cell r="AG77">
            <v>-319.4419613326267</v>
          </cell>
          <cell r="AH77">
            <v>-291.25182894738202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</row>
        <row r="83"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</row>
        <row r="102"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</row>
        <row r="103"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</row>
        <row r="111">
          <cell r="N111">
            <v>6</v>
          </cell>
          <cell r="O111">
            <v>-510.875</v>
          </cell>
          <cell r="P111">
            <v>-373.05215764071909</v>
          </cell>
          <cell r="Q111">
            <v>-221.26369766572952</v>
          </cell>
          <cell r="R111">
            <v>673.52794021888349</v>
          </cell>
          <cell r="S111">
            <v>916.14142845451443</v>
          </cell>
          <cell r="T111">
            <v>1214.4948596470967</v>
          </cell>
          <cell r="U111">
            <v>4240.2042182707191</v>
          </cell>
          <cell r="V111">
            <v>4259.7315926008314</v>
          </cell>
          <cell r="W111">
            <v>4275.8593617508886</v>
          </cell>
          <cell r="X111">
            <v>346.80472696414472</v>
          </cell>
          <cell r="Y111">
            <v>486.00342153249767</v>
          </cell>
          <cell r="Z111">
            <v>641.19315739030753</v>
          </cell>
          <cell r="AA111">
            <v>780.94400241870608</v>
          </cell>
          <cell r="AB111">
            <v>922.77691370862522</v>
          </cell>
          <cell r="AC111">
            <v>1071.3019335969639</v>
          </cell>
          <cell r="AD111">
            <v>1226.4754772930937</v>
          </cell>
          <cell r="AE111">
            <v>1385.2554706992887</v>
          </cell>
          <cell r="AF111">
            <v>1551.6015536340237</v>
          </cell>
          <cell r="AG111">
            <v>1724.4752984777988</v>
          </cell>
          <cell r="AH111">
            <v>1904.8404452686755</v>
          </cell>
        </row>
        <row r="118">
          <cell r="N118">
            <v>9431</v>
          </cell>
          <cell r="O118">
            <v>7801.6075531988108</v>
          </cell>
          <cell r="P118">
            <v>7770.6581534989982</v>
          </cell>
          <cell r="Q118">
            <v>8346.9206655117559</v>
          </cell>
          <cell r="R118">
            <v>8365.2881201364162</v>
          </cell>
          <cell r="S118">
            <v>8701.8040059194427</v>
          </cell>
          <cell r="T118">
            <v>8860.7940513127069</v>
          </cell>
          <cell r="U118">
            <v>11458.77292791436</v>
          </cell>
          <cell r="V118">
            <v>12580.761160403825</v>
          </cell>
          <cell r="W118">
            <v>9417.6243660766104</v>
          </cell>
          <cell r="X118">
            <v>9501.2273511535423</v>
          </cell>
          <cell r="Y118">
            <v>9090.3018818604651</v>
          </cell>
          <cell r="Z118">
            <v>1779.2988348269346</v>
          </cell>
          <cell r="AA118">
            <v>-3444.8203011298901</v>
          </cell>
          <cell r="AB118">
            <v>-1806.1059798128274</v>
          </cell>
          <cell r="AC118">
            <v>-123.43777845485943</v>
          </cell>
          <cell r="AD118">
            <v>1665.9505720711131</v>
          </cell>
          <cell r="AE118">
            <v>3563.2225011338628</v>
          </cell>
          <cell r="AF118">
            <v>5574.2731385676407</v>
          </cell>
          <cell r="AG118">
            <v>7701.1463023036067</v>
          </cell>
          <cell r="AH118">
            <v>9951.2491937213417</v>
          </cell>
        </row>
        <row r="119">
          <cell r="N119">
            <v>485</v>
          </cell>
          <cell r="O119">
            <v>509.06301369863013</v>
          </cell>
          <cell r="P119">
            <v>535.71782786885251</v>
          </cell>
          <cell r="Q119">
            <v>564.73922773972595</v>
          </cell>
          <cell r="R119">
            <v>648.68311939212333</v>
          </cell>
          <cell r="S119">
            <v>679.29136176048803</v>
          </cell>
          <cell r="T119">
            <v>712.80302108918738</v>
          </cell>
          <cell r="U119">
            <v>976.87144756605096</v>
          </cell>
          <cell r="V119">
            <v>1015.350494029175</v>
          </cell>
          <cell r="W119">
            <v>1068.7548728182605</v>
          </cell>
          <cell r="X119">
            <v>754.59273713970413</v>
          </cell>
          <cell r="Y119">
            <v>779.17600092591772</v>
          </cell>
          <cell r="Z119">
            <v>803.6725927298877</v>
          </cell>
          <cell r="AA119">
            <v>827.68433905498409</v>
          </cell>
          <cell r="AB119">
            <v>849.95130696433307</v>
          </cell>
          <cell r="AC119">
            <v>877.70618577443736</v>
          </cell>
          <cell r="AD119">
            <v>903.96329247359267</v>
          </cell>
          <cell r="AE119">
            <v>930.80490903200791</v>
          </cell>
          <cell r="AF119">
            <v>955.9410152775954</v>
          </cell>
          <cell r="AG119">
            <v>987.14670378462995</v>
          </cell>
          <cell r="AH119">
            <v>1016.6473576806155</v>
          </cell>
        </row>
        <row r="120">
          <cell r="N120">
            <v>0</v>
          </cell>
          <cell r="O120">
            <v>64.791666666666742</v>
          </cell>
          <cell r="P120">
            <v>37.596666666666692</v>
          </cell>
          <cell r="Q120">
            <v>24.9136666666667</v>
          </cell>
          <cell r="R120">
            <v>36.767966666666666</v>
          </cell>
          <cell r="S120">
            <v>37.109874166666657</v>
          </cell>
          <cell r="T120">
            <v>41.448037687499948</v>
          </cell>
          <cell r="U120">
            <v>89.09944696302091</v>
          </cell>
          <cell r="V120">
            <v>89.056099803763118</v>
          </cell>
          <cell r="W120">
            <v>96.260002298857216</v>
          </cell>
          <cell r="X120">
            <v>40.393693772559004</v>
          </cell>
          <cell r="Y120">
            <v>42.970522851433657</v>
          </cell>
          <cell r="Z120">
            <v>104.18896607194438</v>
          </cell>
          <cell r="AA120">
            <v>89.989454920664002</v>
          </cell>
          <cell r="AB120">
            <v>34.808106091495006</v>
          </cell>
          <cell r="AC120">
            <v>35.685183743782375</v>
          </cell>
          <cell r="AD120">
            <v>36.584188337376929</v>
          </cell>
          <cell r="AE120">
            <v>37.505668045811319</v>
          </cell>
          <cell r="AF120">
            <v>38.450184746956609</v>
          </cell>
          <cell r="AG120">
            <v>39.418314365630522</v>
          </cell>
          <cell r="AH120">
            <v>40.410647224771196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</row>
        <row r="123"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</row>
        <row r="125"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</row>
        <row r="126"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</row>
        <row r="133">
          <cell r="N133">
            <v>46500</v>
          </cell>
          <cell r="O133">
            <v>44788</v>
          </cell>
          <cell r="P133">
            <v>43971.76</v>
          </cell>
          <cell r="Q133">
            <v>42229.760000000002</v>
          </cell>
          <cell r="R133">
            <v>41332.355200000005</v>
          </cell>
          <cell r="S133">
            <v>39590.355200000005</v>
          </cell>
          <cell r="T133">
            <v>38640.162304000005</v>
          </cell>
          <cell r="U133">
            <v>36898.162304000005</v>
          </cell>
          <cell r="V133">
            <v>35894.125550080003</v>
          </cell>
          <cell r="W133">
            <v>33852.125550080003</v>
          </cell>
          <cell r="X133">
            <v>32487.168061081604</v>
          </cell>
          <cell r="Y133">
            <v>30445.1680610816</v>
          </cell>
          <cell r="Z133">
            <v>29012.071422303234</v>
          </cell>
          <cell r="AA133">
            <v>26970.071422303234</v>
          </cell>
          <cell r="AB133">
            <v>25467.472850749298</v>
          </cell>
          <cell r="AC133">
            <v>23425.472850749298</v>
          </cell>
          <cell r="AD133">
            <v>21851.982307764283</v>
          </cell>
          <cell r="AE133">
            <v>19809.982307764283</v>
          </cell>
          <cell r="AF133">
            <v>17767.982307764283</v>
          </cell>
          <cell r="AG133">
            <v>15725.982307764281</v>
          </cell>
          <cell r="AH133">
            <v>13683.982307764281</v>
          </cell>
        </row>
        <row r="134">
          <cell r="N134">
            <v>0</v>
          </cell>
          <cell r="O134">
            <v>5504</v>
          </cell>
          <cell r="P134">
            <v>7687</v>
          </cell>
          <cell r="Q134">
            <v>8289</v>
          </cell>
          <cell r="R134">
            <v>10253</v>
          </cell>
          <cell r="S134">
            <v>12196</v>
          </cell>
          <cell r="T134">
            <v>14596</v>
          </cell>
          <cell r="U134">
            <v>22649</v>
          </cell>
          <cell r="V134">
            <v>30630</v>
          </cell>
          <cell r="W134">
            <v>39407</v>
          </cell>
          <cell r="X134">
            <v>41409.862969947666</v>
          </cell>
          <cell r="Y134">
            <v>43650.010922291287</v>
          </cell>
          <cell r="Z134">
            <v>53162.639191350463</v>
          </cell>
          <cell r="AA134">
            <v>60895.749930766673</v>
          </cell>
          <cell r="AB134">
            <v>61929.633214406014</v>
          </cell>
          <cell r="AC134">
            <v>62989.363580136342</v>
          </cell>
          <cell r="AD134">
            <v>64075.587205009921</v>
          </cell>
          <cell r="AE134">
            <v>65188.966420505341</v>
          </cell>
          <cell r="AF134">
            <v>66330.180116388146</v>
          </cell>
          <cell r="AG134">
            <v>67499.924154668028</v>
          </cell>
          <cell r="AH134">
            <v>68698.911793904903</v>
          </cell>
        </row>
        <row r="135"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</row>
        <row r="136"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</row>
        <row r="137"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6">
          <cell r="N146">
            <v>403</v>
          </cell>
          <cell r="O146">
            <v>435.01643835616437</v>
          </cell>
          <cell r="P146">
            <v>445.11618852459009</v>
          </cell>
          <cell r="Q146">
            <v>457.9498962328766</v>
          </cell>
          <cell r="R146">
            <v>469.86676993458906</v>
          </cell>
          <cell r="S146">
            <v>482.09420488883313</v>
          </cell>
          <cell r="T146">
            <v>493.28883014402214</v>
          </cell>
          <cell r="U146">
            <v>507.51339158296344</v>
          </cell>
          <cell r="V146">
            <v>520.72199499810324</v>
          </cell>
          <cell r="W146">
            <v>534.27487425151185</v>
          </cell>
          <cell r="X146">
            <v>546.68325354100546</v>
          </cell>
          <cell r="Y146">
            <v>562.44964133197038</v>
          </cell>
          <cell r="Z146">
            <v>577.0902131222781</v>
          </cell>
          <cell r="AA146">
            <v>592.11244113778253</v>
          </cell>
          <cell r="AB146">
            <v>605.86638122247575</v>
          </cell>
          <cell r="AC146">
            <v>623.34198129180072</v>
          </cell>
          <cell r="AD146">
            <v>639.57000921534143</v>
          </cell>
          <cell r="AE146">
            <v>656.22113875353432</v>
          </cell>
          <cell r="AF146">
            <v>671.4667822516252</v>
          </cell>
          <cell r="AG146">
            <v>690.83718100372641</v>
          </cell>
          <cell r="AH146">
            <v>708.82506261837807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</row>
        <row r="148">
          <cell r="N148">
            <v>264</v>
          </cell>
          <cell r="O148">
            <v>264</v>
          </cell>
          <cell r="P148">
            <v>264</v>
          </cell>
          <cell r="Q148">
            <v>264</v>
          </cell>
          <cell r="R148">
            <v>264</v>
          </cell>
          <cell r="S148">
            <v>264</v>
          </cell>
          <cell r="T148">
            <v>264</v>
          </cell>
          <cell r="U148">
            <v>264</v>
          </cell>
          <cell r="V148">
            <v>264</v>
          </cell>
          <cell r="W148">
            <v>264</v>
          </cell>
          <cell r="X148">
            <v>264</v>
          </cell>
          <cell r="Y148">
            <v>264</v>
          </cell>
          <cell r="Z148">
            <v>264</v>
          </cell>
          <cell r="AA148">
            <v>264</v>
          </cell>
          <cell r="AB148">
            <v>264</v>
          </cell>
          <cell r="AC148">
            <v>264</v>
          </cell>
          <cell r="AD148">
            <v>264</v>
          </cell>
          <cell r="AE148">
            <v>264</v>
          </cell>
          <cell r="AF148">
            <v>264</v>
          </cell>
          <cell r="AG148">
            <v>264</v>
          </cell>
          <cell r="AH148">
            <v>264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</row>
        <row r="151">
          <cell r="N151">
            <v>0</v>
          </cell>
          <cell r="O151">
            <v>240.0232998639658</v>
          </cell>
          <cell r="P151">
            <v>338.96909815892559</v>
          </cell>
          <cell r="Q151">
            <v>349.27916764353768</v>
          </cell>
          <cell r="R151">
            <v>359.90282775736978</v>
          </cell>
          <cell r="S151">
            <v>370.84961665948686</v>
          </cell>
          <cell r="T151">
            <v>382.12936262119229</v>
          </cell>
          <cell r="U151">
            <v>537.56891575532245</v>
          </cell>
          <cell r="V151">
            <v>656.94075404733121</v>
          </cell>
          <cell r="W151">
            <v>684.77559543389725</v>
          </cell>
          <cell r="X151">
            <v>687.38723340782417</v>
          </cell>
          <cell r="Y151">
            <v>410.49347213049077</v>
          </cell>
          <cell r="Z151">
            <v>319.16239180100911</v>
          </cell>
          <cell r="AA151">
            <v>338.84762975673402</v>
          </cell>
          <cell r="AB151">
            <v>359.74701011560319</v>
          </cell>
          <cell r="AC151">
            <v>381.93541852432918</v>
          </cell>
          <cell r="AD151">
            <v>405.49235941246116</v>
          </cell>
          <cell r="AE151">
            <v>430.50224086879552</v>
          </cell>
          <cell r="AF151">
            <v>457.05467708834658</v>
          </cell>
          <cell r="AG151">
            <v>485.24480947359098</v>
          </cell>
          <cell r="AH151">
            <v>515.17364754052778</v>
          </cell>
        </row>
        <row r="152"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</row>
        <row r="157"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</row>
        <row r="158"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N159">
            <v>0</v>
          </cell>
          <cell r="O159">
            <v>2490.2974953439771</v>
          </cell>
          <cell r="P159">
            <v>3193.8145189917195</v>
          </cell>
          <cell r="Q159">
            <v>2844.5353513481818</v>
          </cell>
          <cell r="R159">
            <v>2484.6325235908116</v>
          </cell>
          <cell r="S159">
            <v>2113.7829069313248</v>
          </cell>
          <cell r="T159">
            <v>1731.6535443101325</v>
          </cell>
          <cell r="U159">
            <v>6542.4839238203804</v>
          </cell>
          <cell r="V159">
            <v>9549.5958213057311</v>
          </cell>
          <cell r="W159">
            <v>8864.820225871832</v>
          </cell>
          <cell r="X159">
            <v>8177.4329924640078</v>
          </cell>
          <cell r="Y159">
            <v>7766.9395203335152</v>
          </cell>
          <cell r="Z159">
            <v>7447.7771285325034</v>
          </cell>
          <cell r="AA159">
            <v>7108.9294987757676</v>
          </cell>
          <cell r="AB159">
            <v>6749.1824886601644</v>
          </cell>
          <cell r="AC159">
            <v>6367.2470701358352</v>
          </cell>
          <cell r="AD159">
            <v>5961.7547107233722</v>
          </cell>
          <cell r="AE159">
            <v>5531.2524698545758</v>
          </cell>
          <cell r="AF159">
            <v>5074.1977927662283</v>
          </cell>
          <cell r="AG159">
            <v>4588.9529832926373</v>
          </cell>
          <cell r="AH159">
            <v>4073.7793357521077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</row>
        <row r="166">
          <cell r="N166">
            <v>55749</v>
          </cell>
          <cell r="O166">
            <v>55238.125</v>
          </cell>
          <cell r="P166">
            <v>55760.83284235929</v>
          </cell>
          <cell r="Q166">
            <v>55539.569144693553</v>
          </cell>
          <cell r="R166">
            <v>57057.692284912438</v>
          </cell>
          <cell r="S166">
            <v>57973.833713366956</v>
          </cell>
          <cell r="T166">
            <v>59980.135677014048</v>
          </cell>
          <cell r="U166">
            <v>64220.339895284778</v>
          </cell>
          <cell r="V166">
            <v>69218.034733965615</v>
          </cell>
          <cell r="W166">
            <v>73493.894095716489</v>
          </cell>
          <cell r="X166">
            <v>74517.741333682236</v>
          </cell>
          <cell r="Y166">
            <v>75003.74475521472</v>
          </cell>
          <cell r="Z166">
            <v>76253.841273826692</v>
          </cell>
          <cell r="AA166">
            <v>77034.785276245384</v>
          </cell>
          <cell r="AB166">
            <v>78496.96361840007</v>
          </cell>
          <cell r="AC166">
            <v>79568.265551997029</v>
          </cell>
          <cell r="AD166">
            <v>81263.250486305129</v>
          </cell>
          <cell r="AE166">
            <v>82648.505957004396</v>
          </cell>
          <cell r="AF166">
            <v>84200.107510638423</v>
          </cell>
          <cell r="AG166">
            <v>85924.582809116211</v>
          </cell>
          <cell r="AH166">
            <v>87829.423254384907</v>
          </cell>
        </row>
        <row r="169">
          <cell r="N169">
            <v>53661</v>
          </cell>
          <cell r="O169">
            <v>53150.125</v>
          </cell>
          <cell r="P169">
            <v>52777.072842359281</v>
          </cell>
          <cell r="Q169">
            <v>52555.80914469355</v>
          </cell>
          <cell r="R169">
            <v>53229.337084912433</v>
          </cell>
          <cell r="S169">
            <v>54145.47851336695</v>
          </cell>
          <cell r="T169">
            <v>55359.973373014043</v>
          </cell>
          <cell r="U169">
            <v>59600.177591284766</v>
          </cell>
          <cell r="V169">
            <v>63859.909183885597</v>
          </cell>
          <cell r="W169">
            <v>68135.768545636485</v>
          </cell>
          <cell r="X169">
            <v>68482.573272600624</v>
          </cell>
          <cell r="Y169">
            <v>68968.576694133124</v>
          </cell>
          <cell r="Z169">
            <v>69609.769851523437</v>
          </cell>
          <cell r="AA169">
            <v>70390.713853942143</v>
          </cell>
          <cell r="AB169">
            <v>71313.490767650772</v>
          </cell>
          <cell r="AC169">
            <v>72384.79270124773</v>
          </cell>
          <cell r="AD169">
            <v>73611.26817854082</v>
          </cell>
          <cell r="AE169">
            <v>74996.523649240116</v>
          </cell>
          <cell r="AF169">
            <v>76548.125202874144</v>
          </cell>
          <cell r="AG169">
            <v>78272.600501351946</v>
          </cell>
          <cell r="AH169">
            <v>80177.440946620627</v>
          </cell>
        </row>
        <row r="170"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</row>
        <row r="171"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</row>
        <row r="172"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</row>
        <row r="173"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</row>
        <row r="174"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</row>
        <row r="195"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</row>
        <row r="196"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</row>
        <row r="197"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</row>
        <row r="199"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</row>
        <row r="200"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</row>
        <row r="201">
          <cell r="N201">
            <v>2088</v>
          </cell>
          <cell r="O201">
            <v>2088</v>
          </cell>
          <cell r="P201">
            <v>2983.76</v>
          </cell>
          <cell r="Q201">
            <v>2983.76</v>
          </cell>
          <cell r="R201">
            <v>3828.3552000000004</v>
          </cell>
          <cell r="S201">
            <v>3828.3552000000004</v>
          </cell>
          <cell r="T201">
            <v>4620.1623040000004</v>
          </cell>
          <cell r="U201">
            <v>4620.1623040000004</v>
          </cell>
          <cell r="V201">
            <v>5358.1255500800007</v>
          </cell>
          <cell r="W201">
            <v>5358.1255500800007</v>
          </cell>
          <cell r="X201">
            <v>6035.1680610816011</v>
          </cell>
          <cell r="Y201">
            <v>6035.1680610816011</v>
          </cell>
          <cell r="Z201">
            <v>6644.0714223032328</v>
          </cell>
          <cell r="AA201">
            <v>6644.0714223032328</v>
          </cell>
          <cell r="AB201">
            <v>7183.4728507492973</v>
          </cell>
          <cell r="AC201">
            <v>7183.4728507492973</v>
          </cell>
          <cell r="AD201">
            <v>7651.9823077642832</v>
          </cell>
          <cell r="AE201">
            <v>7651.9823077642832</v>
          </cell>
          <cell r="AF201">
            <v>7651.9823077642832</v>
          </cell>
          <cell r="AG201">
            <v>7651.9823077642832</v>
          </cell>
          <cell r="AH201">
            <v>7651.9823077642832</v>
          </cell>
        </row>
        <row r="210">
          <cell r="O210">
            <v>6015.9219990919264</v>
          </cell>
          <cell r="P210">
            <v>6352.5088549125649</v>
          </cell>
          <cell r="Q210">
            <v>6682.31717882466</v>
          </cell>
          <cell r="R210">
            <v>6993.8802068571476</v>
          </cell>
          <cell r="S210">
            <v>7392.7345689247386</v>
          </cell>
          <cell r="T210">
            <v>7746.346287806814</v>
          </cell>
          <cell r="U210">
            <v>7954.7112225140982</v>
          </cell>
          <cell r="V210">
            <v>8475.1255212302349</v>
          </cell>
          <cell r="W210">
            <v>8720.6074550337635</v>
          </cell>
          <cell r="X210">
            <v>9329.5927853966623</v>
          </cell>
          <cell r="Y210">
            <v>9267.7888524492573</v>
          </cell>
          <cell r="Z210">
            <v>9562.037079465239</v>
          </cell>
          <cell r="AA210">
            <v>9850.6804642554889</v>
          </cell>
          <cell r="AB210">
            <v>10147.564054501776</v>
          </cell>
          <cell r="AC210">
            <v>10447.358271824256</v>
          </cell>
          <cell r="AD210">
            <v>10764.008500723727</v>
          </cell>
          <cell r="AE210">
            <v>11085.620831156952</v>
          </cell>
          <cell r="AF210">
            <v>11420.485099759177</v>
          </cell>
          <cell r="AG210">
            <v>11757.723411771765</v>
          </cell>
          <cell r="AH210">
            <v>12113.597035009676</v>
          </cell>
        </row>
        <row r="211">
          <cell r="O211">
            <v>67.829994352222016</v>
          </cell>
          <cell r="P211">
            <v>69.508613373219106</v>
          </cell>
          <cell r="Q211">
            <v>71.232683534494285</v>
          </cell>
          <cell r="R211">
            <v>72.532473282162798</v>
          </cell>
          <cell r="S211">
            <v>74.86418086374475</v>
          </cell>
          <cell r="T211">
            <v>76.721295967368874</v>
          </cell>
          <cell r="U211">
            <v>77.168382937667516</v>
          </cell>
          <cell r="V211">
            <v>80.641523931638119</v>
          </cell>
          <cell r="W211">
            <v>82.573086926361285</v>
          </cell>
          <cell r="X211">
            <v>87.915450610003276</v>
          </cell>
          <cell r="Y211">
            <v>86.91247816040719</v>
          </cell>
          <cell r="Z211">
            <v>89.091796845131341</v>
          </cell>
          <cell r="AA211">
            <v>91.328950182147224</v>
          </cell>
          <cell r="AB211">
            <v>93.633229714394602</v>
          </cell>
          <cell r="AC211">
            <v>95.929412660230781</v>
          </cell>
          <cell r="AD211">
            <v>98.347302788036018</v>
          </cell>
          <cell r="AE211">
            <v>100.80653251065426</v>
          </cell>
          <cell r="AF211">
            <v>103.34774096484256</v>
          </cell>
          <cell r="AG211">
            <v>105.88319909395553</v>
          </cell>
          <cell r="AH211">
            <v>108.55226132429503</v>
          </cell>
        </row>
        <row r="212">
          <cell r="O212">
            <v>0</v>
          </cell>
          <cell r="P212">
            <v>0</v>
          </cell>
          <cell r="Q212">
            <v>0</v>
          </cell>
          <cell r="R212">
            <v>652.73573945883868</v>
          </cell>
          <cell r="S212">
            <v>675.24032692418348</v>
          </cell>
          <cell r="T212">
            <v>746.91212275583212</v>
          </cell>
          <cell r="U212">
            <v>3496.8828335163157</v>
          </cell>
          <cell r="V212">
            <v>3663.4091717430742</v>
          </cell>
          <cell r="W212">
            <v>4049.3517816916774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</row>
        <row r="213">
          <cell r="O213">
            <v>80</v>
          </cell>
          <cell r="P213">
            <v>82</v>
          </cell>
          <cell r="Q213">
            <v>84.05</v>
          </cell>
          <cell r="R213">
            <v>86.15124999999999</v>
          </cell>
          <cell r="S213">
            <v>88.305031249999985</v>
          </cell>
          <cell r="T213">
            <v>90.512657031249972</v>
          </cell>
          <cell r="U213">
            <v>92.775473457031211</v>
          </cell>
          <cell r="V213">
            <v>95.094860293456975</v>
          </cell>
          <cell r="W213">
            <v>97.472231800793395</v>
          </cell>
          <cell r="X213">
            <v>99.909037595813217</v>
          </cell>
          <cell r="Y213">
            <v>102.40676353570854</v>
          </cell>
          <cell r="Z213">
            <v>104.96693262410125</v>
          </cell>
          <cell r="AA213">
            <v>107.59110593970377</v>
          </cell>
          <cell r="AB213">
            <v>110.28088358819636</v>
          </cell>
          <cell r="AC213">
            <v>113.03790567790125</v>
          </cell>
          <cell r="AD213">
            <v>115.86385331984877</v>
          </cell>
          <cell r="AE213">
            <v>118.76044965284498</v>
          </cell>
          <cell r="AF213">
            <v>121.7294608941661</v>
          </cell>
          <cell r="AG213">
            <v>124.77269741652023</v>
          </cell>
          <cell r="AH213">
            <v>127.89201485193323</v>
          </cell>
        </row>
        <row r="214">
          <cell r="O214">
            <v>32.917497259166566</v>
          </cell>
          <cell r="P214">
            <v>32.90938653251407</v>
          </cell>
          <cell r="Q214">
            <v>32.903083691616501</v>
          </cell>
          <cell r="R214">
            <v>32.686311687620147</v>
          </cell>
          <cell r="S214">
            <v>32.914225684635234</v>
          </cell>
          <cell r="T214">
            <v>32.908010748921839</v>
          </cell>
          <cell r="U214">
            <v>32.292467750395524</v>
          </cell>
          <cell r="V214">
            <v>32.922794844096259</v>
          </cell>
          <cell r="W214">
            <v>32.88914811612733</v>
          </cell>
          <cell r="X214">
            <v>34.162956271425863</v>
          </cell>
          <cell r="Y214">
            <v>32.949475558158312</v>
          </cell>
          <cell r="Z214">
            <v>32.951882166076949</v>
          </cell>
          <cell r="AA214">
            <v>32.955439509370557</v>
          </cell>
          <cell r="AB214">
            <v>32.9628520325385</v>
          </cell>
          <cell r="AC214">
            <v>32.947517485684294</v>
          </cell>
          <cell r="AD214">
            <v>32.95410339770693</v>
          </cell>
          <cell r="AE214">
            <v>32.954282265397659</v>
          </cell>
          <cell r="AF214">
            <v>32.960994253284312</v>
          </cell>
          <cell r="AG214">
            <v>32.945985615052074</v>
          </cell>
          <cell r="AH214">
            <v>32.952658655949165</v>
          </cell>
        </row>
        <row r="215"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</row>
        <row r="216">
          <cell r="O216">
            <v>52.867495598055399</v>
          </cell>
          <cell r="P216">
            <v>54.175831011479595</v>
          </cell>
          <cell r="Q216">
            <v>55.519591578355836</v>
          </cell>
          <cell r="R216">
            <v>56.532662999332771</v>
          </cell>
          <cell r="S216">
            <v>58.350023320271639</v>
          </cell>
          <cell r="T216">
            <v>59.797480680449262</v>
          </cell>
          <cell r="U216">
            <v>60.145945524946747</v>
          </cell>
          <cell r="V216">
            <v>62.852952476129701</v>
          </cell>
          <cell r="W216">
            <v>64.358435398487472</v>
          </cell>
          <cell r="X216">
            <v>68.522336504855502</v>
          </cell>
          <cell r="Y216">
            <v>67.740607977964416</v>
          </cell>
          <cell r="Z216">
            <v>69.439194599881773</v>
          </cell>
          <cell r="AA216">
            <v>71.182858230202982</v>
          </cell>
          <cell r="AB216">
            <v>72.978840806807568</v>
          </cell>
          <cell r="AC216">
            <v>74.768512808709289</v>
          </cell>
          <cell r="AD216">
            <v>76.65304482008689</v>
          </cell>
          <cell r="AE216">
            <v>78.569797398009939</v>
          </cell>
          <cell r="AF216">
            <v>80.550445163774356</v>
          </cell>
          <cell r="AG216">
            <v>82.526611058524168</v>
          </cell>
          <cell r="AH216">
            <v>84.606909561582881</v>
          </cell>
        </row>
        <row r="217">
          <cell r="O217">
            <v>-2808.7493803516627</v>
          </cell>
          <cell r="P217">
            <v>-2896.6093650311909</v>
          </cell>
          <cell r="Q217">
            <v>-2973.358183838267</v>
          </cell>
          <cell r="R217">
            <v>-3054.1669940439624</v>
          </cell>
          <cell r="S217">
            <v>-3136.4839344402258</v>
          </cell>
          <cell r="T217">
            <v>-3221.7443708485712</v>
          </cell>
          <cell r="U217">
            <v>-3307.1080546740232</v>
          </cell>
          <cell r="V217">
            <v>-3396.9874501895201</v>
          </cell>
          <cell r="W217">
            <v>-3488.54426560706</v>
          </cell>
          <cell r="X217">
            <v>-3583.3749799158541</v>
          </cell>
          <cell r="Y217">
            <v>-3678.3205379054416</v>
          </cell>
          <cell r="Z217">
            <v>-3778.2886815706784</v>
          </cell>
          <cell r="AA217">
            <v>-3880.1225382717212</v>
          </cell>
          <cell r="AB217">
            <v>-3985.5977845162479</v>
          </cell>
          <cell r="AC217">
            <v>-4091.2007734443177</v>
          </cell>
          <cell r="AD217">
            <v>-4202.3901177299422</v>
          </cell>
          <cell r="AE217">
            <v>-4315.6546048723667</v>
          </cell>
          <cell r="AF217">
            <v>-4432.9692231764857</v>
          </cell>
          <cell r="AG217">
            <v>-4550.4259322910684</v>
          </cell>
          <cell r="AH217">
            <v>-4674.096048698063</v>
          </cell>
        </row>
        <row r="218">
          <cell r="O218">
            <v>-2451.9341812921734</v>
          </cell>
          <cell r="P218">
            <v>-2523.7083848003822</v>
          </cell>
          <cell r="Q218">
            <v>-2585.5318459534451</v>
          </cell>
          <cell r="R218">
            <v>-2650.6284997918237</v>
          </cell>
          <cell r="S218">
            <v>-2716.7681234196662</v>
          </cell>
          <cell r="T218">
            <v>-2785.1847316533108</v>
          </cell>
          <cell r="U218">
            <v>-2853.4136481464234</v>
          </cell>
          <cell r="V218">
            <v>-2925.2548855389286</v>
          </cell>
          <cell r="W218">
            <v>-2998.2471585329263</v>
          </cell>
          <cell r="X218">
            <v>-3073.7523339949189</v>
          </cell>
          <cell r="Y218">
            <v>-3149.0503771758995</v>
          </cell>
          <cell r="Z218">
            <v>-3228.335006293396</v>
          </cell>
          <cell r="AA218">
            <v>-3308.8899342224627</v>
          </cell>
          <cell r="AB218">
            <v>-3392.218126313262</v>
          </cell>
          <cell r="AC218">
            <v>-3475.3177322032652</v>
          </cell>
          <cell r="AD218">
            <v>-3562.8169664665033</v>
          </cell>
          <cell r="AE218">
            <v>-3651.7181204241065</v>
          </cell>
          <cell r="AF218">
            <v>-3743.6798767952514</v>
          </cell>
          <cell r="AG218">
            <v>-3835.3893711688347</v>
          </cell>
          <cell r="AH218">
            <v>-3931.9543315442183</v>
          </cell>
        </row>
        <row r="219">
          <cell r="O219">
            <v>712.70833333333326</v>
          </cell>
          <cell r="P219">
            <v>478.35500000000002</v>
          </cell>
          <cell r="Q219">
            <v>311.64699999999999</v>
          </cell>
          <cell r="R219">
            <v>429.36130000000003</v>
          </cell>
          <cell r="S219">
            <v>444.97658250000001</v>
          </cell>
          <cell r="T219">
            <v>493.0382887291666</v>
          </cell>
          <cell r="U219">
            <v>1021.541954280729</v>
          </cell>
          <cell r="V219">
            <v>1068.7165448044138</v>
          </cell>
          <cell r="W219">
            <v>1147.9161250911909</v>
          </cell>
          <cell r="X219">
            <v>540.59063379700683</v>
          </cell>
          <cell r="Y219">
            <v>513.06944513832832</v>
          </cell>
          <cell r="Z219">
            <v>1189.0491496428185</v>
          </cell>
          <cell r="AA219">
            <v>1094.0729701992479</v>
          </cell>
          <cell r="AB219">
            <v>472.87862192710861</v>
          </cell>
          <cell r="AC219">
            <v>427.34512727310073</v>
          </cell>
          <cell r="AD219">
            <v>438.11125545492814</v>
          </cell>
          <cell r="AE219">
            <v>449.14653684130133</v>
          </cell>
          <cell r="AF219">
            <v>460.45770026233379</v>
          </cell>
          <cell r="AG219">
            <v>472.05164276889207</v>
          </cell>
          <cell r="AH219">
            <v>483.93543383811436</v>
          </cell>
        </row>
        <row r="220"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</row>
        <row r="221"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</row>
        <row r="222"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</row>
        <row r="227">
          <cell r="O227">
            <v>-6054.4</v>
          </cell>
          <cell r="P227">
            <v>-2401.3000000000002</v>
          </cell>
          <cell r="Q227">
            <v>-662.2</v>
          </cell>
          <cell r="R227">
            <v>-2160.4</v>
          </cell>
          <cell r="S227">
            <v>-2137.3000000000002</v>
          </cell>
          <cell r="T227">
            <v>-2640</v>
          </cell>
          <cell r="U227">
            <v>-8858.2999999999993</v>
          </cell>
          <cell r="V227">
            <v>-8779.1</v>
          </cell>
          <cell r="W227">
            <v>-9654.7000000000007</v>
          </cell>
          <cell r="X227">
            <v>-2203.149266942432</v>
          </cell>
          <cell r="Y227">
            <v>-2464.1627475779865</v>
          </cell>
          <cell r="Z227">
            <v>-10463.891095965091</v>
          </cell>
          <cell r="AA227">
            <v>-8506.4218133578288</v>
          </cell>
          <cell r="AB227">
            <v>-1137.2716120032749</v>
          </cell>
          <cell r="AC227">
            <v>-1165.7034023033568</v>
          </cell>
          <cell r="AD227">
            <v>-1194.8459873609404</v>
          </cell>
          <cell r="AE227">
            <v>-1224.7171370449639</v>
          </cell>
          <cell r="AF227">
            <v>-1255.3350654710878</v>
          </cell>
          <cell r="AG227">
            <v>-1286.718442107865</v>
          </cell>
          <cell r="AH227">
            <v>-1318.8864031605613</v>
          </cell>
        </row>
        <row r="228"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</row>
        <row r="229"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</row>
        <row r="230"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</row>
        <row r="231"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</row>
        <row r="232"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</row>
        <row r="237">
          <cell r="O237">
            <v>2750</v>
          </cell>
          <cell r="P237">
            <v>1050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5360</v>
          </cell>
          <cell r="V237">
            <v>3672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</row>
        <row r="238">
          <cell r="O238">
            <v>-19.679204792057117</v>
          </cell>
          <cell r="P238">
            <v>-247.53717805729661</v>
          </cell>
          <cell r="Q238">
            <v>-338.96909815892559</v>
          </cell>
          <cell r="R238">
            <v>-349.2791676435379</v>
          </cell>
          <cell r="S238">
            <v>-359.90282775736949</v>
          </cell>
          <cell r="T238">
            <v>-370.84961665948708</v>
          </cell>
          <cell r="U238">
            <v>-393.73006735562228</v>
          </cell>
          <cell r="V238">
            <v>-545.51626422264098</v>
          </cell>
          <cell r="W238">
            <v>-656.94075404733212</v>
          </cell>
          <cell r="X238">
            <v>-684.77559543389759</v>
          </cell>
          <cell r="Y238">
            <v>-687.38723340782713</v>
          </cell>
          <cell r="Z238">
            <v>-410.49347213049271</v>
          </cell>
          <cell r="AA238">
            <v>-319.16239180100956</v>
          </cell>
          <cell r="AB238">
            <v>-338.8476297567359</v>
          </cell>
          <cell r="AC238">
            <v>-359.74701011560353</v>
          </cell>
          <cell r="AD238">
            <v>-381.93541852432992</v>
          </cell>
          <cell r="AE238">
            <v>-405.49235941246246</v>
          </cell>
          <cell r="AF238">
            <v>-430.50224086879632</v>
          </cell>
          <cell r="AG238">
            <v>-457.05467708834743</v>
          </cell>
          <cell r="AH238">
            <v>-485.24480947359217</v>
          </cell>
        </row>
        <row r="239">
          <cell r="O239">
            <v>-6.875</v>
          </cell>
          <cell r="P239">
            <v>-81.252157640719673</v>
          </cell>
          <cell r="Q239">
            <v>-101.34789766573059</v>
          </cell>
          <cell r="R239">
            <v>-91.037828181118272</v>
          </cell>
          <cell r="S239">
            <v>-80.414168067286695</v>
          </cell>
          <cell r="T239">
            <v>-69.467379165169106</v>
          </cell>
          <cell r="U239">
            <v>-84.987633203463446</v>
          </cell>
          <cell r="V239">
            <v>-381.91653688248903</v>
          </cell>
          <cell r="W239">
            <v>-559.87288019829828</v>
          </cell>
          <cell r="X239">
            <v>-532.0380388117328</v>
          </cell>
          <cell r="Y239">
            <v>-502.87219604574614</v>
          </cell>
          <cell r="Z239">
            <v>-477.53082641712126</v>
          </cell>
          <cell r="AA239">
            <v>-457.33424661996457</v>
          </cell>
          <cell r="AB239">
            <v>-437.64900866423807</v>
          </cell>
          <cell r="AC239">
            <v>-416.74962830537072</v>
          </cell>
          <cell r="AD239">
            <v>-394.56121989664416</v>
          </cell>
          <cell r="AE239">
            <v>-371.00427900851173</v>
          </cell>
          <cell r="AF239">
            <v>-345.99439755217782</v>
          </cell>
          <cell r="AG239">
            <v>-319.4419613326267</v>
          </cell>
          <cell r="AH239">
            <v>-291.25182894738202</v>
          </cell>
        </row>
        <row r="240"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</row>
        <row r="241"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</row>
        <row r="242"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</row>
        <row r="243"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</row>
        <row r="246">
          <cell r="O246">
            <v>-1629.3924468011892</v>
          </cell>
          <cell r="P246">
            <v>-30.949399699812261</v>
          </cell>
          <cell r="Q246">
            <v>576.26251201275807</v>
          </cell>
          <cell r="R246">
            <v>18.367454624659445</v>
          </cell>
          <cell r="S246">
            <v>336.51588578302614</v>
          </cell>
          <cell r="T246">
            <v>158.99004539326421</v>
          </cell>
          <cell r="U246">
            <v>2597.9788766016536</v>
          </cell>
          <cell r="V246">
            <v>1121.9882324894652</v>
          </cell>
          <cell r="W246">
            <v>-3163.1367943272139</v>
          </cell>
          <cell r="X246">
            <v>83.602985076931873</v>
          </cell>
          <cell r="Y246">
            <v>-410.92546929307673</v>
          </cell>
          <cell r="Z246">
            <v>-7311.0030470335305</v>
          </cell>
          <cell r="AA246">
            <v>-5224.1191359568247</v>
          </cell>
          <cell r="AB246">
            <v>1638.7143213170627</v>
          </cell>
          <cell r="AC246">
            <v>1682.668201357968</v>
          </cell>
          <cell r="AD246">
            <v>1789.3883505259726</v>
          </cell>
          <cell r="AE246">
            <v>1897.2719290627497</v>
          </cell>
          <cell r="AF246">
            <v>2011.0506374337779</v>
          </cell>
          <cell r="AG246">
            <v>2126.873163735966</v>
          </cell>
          <cell r="AH246">
            <v>2250.1028914177341</v>
          </cell>
        </row>
        <row r="1291">
          <cell r="L1291">
            <v>302.66666666666669</v>
          </cell>
          <cell r="M1291">
            <v>84.333333333333329</v>
          </cell>
          <cell r="N1291">
            <v>-93.333333333333329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</row>
        <row r="1292">
          <cell r="L1292">
            <v>302.66666666666669</v>
          </cell>
          <cell r="M1292">
            <v>84.333333333333329</v>
          </cell>
          <cell r="N1292">
            <v>-93.333333333333329</v>
          </cell>
          <cell r="O1292">
            <v>0</v>
          </cell>
          <cell r="P1292">
            <v>895.76</v>
          </cell>
          <cell r="Q1292">
            <v>0</v>
          </cell>
          <cell r="R1292">
            <v>844.59520000000009</v>
          </cell>
          <cell r="S1292">
            <v>0</v>
          </cell>
          <cell r="T1292">
            <v>791.80710400000009</v>
          </cell>
          <cell r="U1292">
            <v>0</v>
          </cell>
          <cell r="V1292">
            <v>737.96324608000009</v>
          </cell>
          <cell r="W1292">
            <v>0</v>
          </cell>
          <cell r="X1292">
            <v>677.04251100160013</v>
          </cell>
          <cell r="Y1292">
            <v>0</v>
          </cell>
          <cell r="Z1292">
            <v>608.90336122163194</v>
          </cell>
          <cell r="AA1292">
            <v>0</v>
          </cell>
          <cell r="AB1292">
            <v>539.40142844606476</v>
          </cell>
          <cell r="AC1292">
            <v>0</v>
          </cell>
          <cell r="AD1292">
            <v>468.50945701498591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</row>
        <row r="1293">
          <cell r="L1293">
            <v>302.66666666666669</v>
          </cell>
          <cell r="M1293">
            <v>84.333333333333329</v>
          </cell>
          <cell r="N1293">
            <v>-93.333333333333329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</row>
      </sheetData>
      <sheetData sheetId="14"/>
      <sheetData sheetId="15">
        <row r="504">
          <cell r="O504"/>
        </row>
        <row r="505">
          <cell r="O505"/>
        </row>
        <row r="506">
          <cell r="O506"/>
        </row>
        <row r="507">
          <cell r="O507"/>
        </row>
        <row r="508">
          <cell r="O508"/>
        </row>
        <row r="509">
          <cell r="O509"/>
        </row>
        <row r="510">
          <cell r="O510"/>
        </row>
        <row r="511">
          <cell r="O511"/>
        </row>
        <row r="512">
          <cell r="O512"/>
        </row>
        <row r="513">
          <cell r="O513"/>
        </row>
        <row r="514">
          <cell r="O514"/>
        </row>
        <row r="515">
          <cell r="O515"/>
        </row>
        <row r="516">
          <cell r="O516"/>
        </row>
        <row r="517">
          <cell r="O517">
            <v>56341</v>
          </cell>
        </row>
        <row r="518">
          <cell r="O518"/>
        </row>
        <row r="519">
          <cell r="O519"/>
        </row>
        <row r="520">
          <cell r="O520"/>
        </row>
        <row r="521">
          <cell r="O521"/>
        </row>
        <row r="522">
          <cell r="O522"/>
        </row>
        <row r="523">
          <cell r="O523"/>
        </row>
        <row r="524">
          <cell r="O524"/>
        </row>
        <row r="525">
          <cell r="O525"/>
        </row>
        <row r="526">
          <cell r="O526"/>
        </row>
        <row r="527">
          <cell r="O527"/>
        </row>
        <row r="528">
          <cell r="O528"/>
        </row>
        <row r="882">
          <cell r="O882"/>
        </row>
        <row r="883">
          <cell r="O883"/>
        </row>
        <row r="884">
          <cell r="O884"/>
        </row>
        <row r="885">
          <cell r="O885"/>
        </row>
        <row r="886">
          <cell r="O886"/>
        </row>
        <row r="887">
          <cell r="O887"/>
        </row>
        <row r="888">
          <cell r="O888"/>
        </row>
        <row r="889">
          <cell r="O889"/>
        </row>
        <row r="890">
          <cell r="O890"/>
        </row>
        <row r="891">
          <cell r="O891"/>
        </row>
        <row r="892">
          <cell r="O892"/>
        </row>
        <row r="893">
          <cell r="O893"/>
        </row>
        <row r="894">
          <cell r="O894"/>
        </row>
        <row r="895">
          <cell r="O895"/>
        </row>
        <row r="896">
          <cell r="O896"/>
        </row>
        <row r="897">
          <cell r="O897"/>
        </row>
        <row r="898">
          <cell r="O898"/>
        </row>
        <row r="899">
          <cell r="O899"/>
        </row>
        <row r="900">
          <cell r="O900"/>
        </row>
        <row r="901">
          <cell r="O901"/>
        </row>
        <row r="902">
          <cell r="O902"/>
        </row>
        <row r="903">
          <cell r="O903"/>
        </row>
        <row r="904">
          <cell r="O904"/>
        </row>
        <row r="905">
          <cell r="O905"/>
        </row>
        <row r="906">
          <cell r="O906"/>
        </row>
      </sheetData>
      <sheetData sheetId="16">
        <row r="34">
          <cell r="N34">
            <v>4062</v>
          </cell>
          <cell r="O34">
            <v>4575</v>
          </cell>
          <cell r="P34">
            <v>4849.5</v>
          </cell>
          <cell r="Q34">
            <v>5140.47</v>
          </cell>
          <cell r="R34">
            <v>5448.8982000000015</v>
          </cell>
          <cell r="S34">
            <v>5721.3431100000016</v>
          </cell>
          <cell r="T34">
            <v>6007.4102655000015</v>
          </cell>
          <cell r="U34">
            <v>6247.7066761200022</v>
          </cell>
          <cell r="V34">
            <v>6497.6149431648028</v>
          </cell>
          <cell r="W34">
            <v>6660.055316743922</v>
          </cell>
          <cell r="X34">
            <v>6826.5566996625193</v>
          </cell>
          <cell r="Y34">
            <v>6826.5566996625193</v>
          </cell>
          <cell r="Z34">
            <v>6826.5566996625193</v>
          </cell>
          <cell r="AA34">
            <v>6826.5566996625193</v>
          </cell>
          <cell r="AB34">
            <v>6826.5566996625193</v>
          </cell>
          <cell r="AC34">
            <v>6826.5566996625193</v>
          </cell>
          <cell r="AD34">
            <v>6826.5566996625193</v>
          </cell>
          <cell r="AE34">
            <v>6826.5566996625193</v>
          </cell>
          <cell r="AF34">
            <v>6826.5566996625193</v>
          </cell>
          <cell r="AG34">
            <v>6826.5566996625193</v>
          </cell>
          <cell r="AH34">
            <v>6826.5566996625193</v>
          </cell>
        </row>
        <row r="35">
          <cell r="N35">
            <v>645</v>
          </cell>
          <cell r="O35">
            <v>777</v>
          </cell>
          <cell r="P35">
            <v>823.62</v>
          </cell>
          <cell r="Q35">
            <v>873.0372000000001</v>
          </cell>
          <cell r="R35">
            <v>925.41943200000026</v>
          </cell>
          <cell r="S35">
            <v>971.6904036000002</v>
          </cell>
          <cell r="T35">
            <v>1020.2749237800003</v>
          </cell>
          <cell r="U35">
            <v>1061.0859207312003</v>
          </cell>
          <cell r="V35">
            <v>1103.5293575604485</v>
          </cell>
          <cell r="W35">
            <v>1131.1175914994594</v>
          </cell>
          <cell r="X35">
            <v>1159.3955312869459</v>
          </cell>
          <cell r="Y35">
            <v>1159.3955312869459</v>
          </cell>
          <cell r="Z35">
            <v>1159.3955312869459</v>
          </cell>
          <cell r="AA35">
            <v>1159.3955312869459</v>
          </cell>
          <cell r="AB35">
            <v>1159.3955312869459</v>
          </cell>
          <cell r="AC35">
            <v>1159.3955312869459</v>
          </cell>
          <cell r="AD35">
            <v>1159.3955312869459</v>
          </cell>
          <cell r="AE35">
            <v>1159.3955312869459</v>
          </cell>
          <cell r="AF35">
            <v>1159.3955312869459</v>
          </cell>
          <cell r="AG35">
            <v>1159.3955312869459</v>
          </cell>
          <cell r="AH35">
            <v>1159.3955312869459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N38">
            <v>70</v>
          </cell>
          <cell r="O38">
            <v>66</v>
          </cell>
          <cell r="P38">
            <v>66</v>
          </cell>
          <cell r="Q38">
            <v>66</v>
          </cell>
          <cell r="R38">
            <v>66</v>
          </cell>
          <cell r="S38">
            <v>66</v>
          </cell>
          <cell r="T38">
            <v>66</v>
          </cell>
          <cell r="U38">
            <v>66</v>
          </cell>
          <cell r="V38">
            <v>66</v>
          </cell>
          <cell r="W38">
            <v>66</v>
          </cell>
          <cell r="X38">
            <v>66</v>
          </cell>
          <cell r="Y38">
            <v>66</v>
          </cell>
          <cell r="Z38">
            <v>66</v>
          </cell>
          <cell r="AA38">
            <v>66</v>
          </cell>
          <cell r="AB38">
            <v>66</v>
          </cell>
          <cell r="AC38">
            <v>66</v>
          </cell>
          <cell r="AD38">
            <v>66</v>
          </cell>
          <cell r="AE38">
            <v>66</v>
          </cell>
          <cell r="AF38">
            <v>66</v>
          </cell>
          <cell r="AG38">
            <v>66</v>
          </cell>
          <cell r="AH38">
            <v>66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</row>
        <row r="41">
          <cell r="N41">
            <v>0</v>
          </cell>
          <cell r="O41">
            <v>0</v>
          </cell>
          <cell r="P41">
            <v>0</v>
          </cell>
          <cell r="Q41">
            <v>101.5</v>
          </cell>
          <cell r="R41">
            <v>378</v>
          </cell>
          <cell r="S41">
            <v>1490.5</v>
          </cell>
          <cell r="T41">
            <v>3201</v>
          </cell>
          <cell r="U41">
            <v>4279.5</v>
          </cell>
          <cell r="V41">
            <v>2267</v>
          </cell>
          <cell r="W41">
            <v>647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</row>
        <row r="44"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7">
          <cell r="N57">
            <v>86</v>
          </cell>
          <cell r="O57">
            <v>55</v>
          </cell>
          <cell r="P57">
            <v>56.374999999999993</v>
          </cell>
          <cell r="Q57">
            <v>57.784374999999997</v>
          </cell>
          <cell r="R57">
            <v>59.228984374999996</v>
          </cell>
          <cell r="S57">
            <v>60.709708984374984</v>
          </cell>
          <cell r="T57">
            <v>62.227451708984354</v>
          </cell>
          <cell r="U57">
            <v>63.783138001708963</v>
          </cell>
          <cell r="V57">
            <v>65.377716451751681</v>
          </cell>
          <cell r="W57">
            <v>67.012159363045456</v>
          </cell>
          <cell r="X57">
            <v>68.687463347121593</v>
          </cell>
          <cell r="Y57">
            <v>70.404649930799621</v>
          </cell>
          <cell r="Z57">
            <v>72.164766179069602</v>
          </cell>
          <cell r="AA57">
            <v>73.968885333546339</v>
          </cell>
          <cell r="AB57">
            <v>75.818107466884996</v>
          </cell>
          <cell r="AC57">
            <v>77.713560153557111</v>
          </cell>
          <cell r="AD57">
            <v>79.656399157396024</v>
          </cell>
          <cell r="AE57">
            <v>81.64780913633092</v>
          </cell>
          <cell r="AF57">
            <v>83.689004364739191</v>
          </cell>
          <cell r="AG57">
            <v>85.781229473857664</v>
          </cell>
          <cell r="AH57">
            <v>87.925760210704084</v>
          </cell>
        </row>
        <row r="58">
          <cell r="N58">
            <v>44</v>
          </cell>
          <cell r="O58">
            <v>48</v>
          </cell>
          <cell r="P58">
            <v>49.199999999999996</v>
          </cell>
          <cell r="Q58">
            <v>50.429999999999993</v>
          </cell>
          <cell r="R58">
            <v>51.690749999999994</v>
          </cell>
          <cell r="S58">
            <v>52.983018749999985</v>
          </cell>
          <cell r="T58">
            <v>54.307594218749983</v>
          </cell>
          <cell r="U58">
            <v>55.665284074218732</v>
          </cell>
          <cell r="V58">
            <v>57.056916176074189</v>
          </cell>
          <cell r="W58">
            <v>58.483339080476043</v>
          </cell>
          <cell r="X58">
            <v>59.94542255748793</v>
          </cell>
          <cell r="Y58">
            <v>61.444058121425115</v>
          </cell>
          <cell r="Z58">
            <v>62.980159574460743</v>
          </cell>
          <cell r="AA58">
            <v>64.55466356382226</v>
          </cell>
          <cell r="AB58">
            <v>66.16853015291781</v>
          </cell>
          <cell r="AC58">
            <v>67.822743406740756</v>
          </cell>
          <cell r="AD58">
            <v>69.518311991909258</v>
          </cell>
          <cell r="AE58">
            <v>71.256269791706984</v>
          </cell>
          <cell r="AF58">
            <v>73.037676536499646</v>
          </cell>
          <cell r="AG58">
            <v>74.863618449912138</v>
          </cell>
          <cell r="AH58">
            <v>76.73520891115993</v>
          </cell>
        </row>
        <row r="65">
          <cell r="N65">
            <v>-2408</v>
          </cell>
          <cell r="O65">
            <v>-2588</v>
          </cell>
          <cell r="P65">
            <v>-2652.7</v>
          </cell>
          <cell r="Q65">
            <v>-2719.0174999999999</v>
          </cell>
          <cell r="R65">
            <v>-2786.9929374999997</v>
          </cell>
          <cell r="S65">
            <v>-2856.6677609374992</v>
          </cell>
          <cell r="T65">
            <v>-2928.0844549609365</v>
          </cell>
          <cell r="U65">
            <v>-3001.2865663349598</v>
          </cell>
          <cell r="V65">
            <v>-3076.3187304933335</v>
          </cell>
          <cell r="W65">
            <v>-3153.2266987556663</v>
          </cell>
          <cell r="X65">
            <v>-3232.0573662245574</v>
          </cell>
          <cell r="Y65">
            <v>-3312.858800380171</v>
          </cell>
          <cell r="Z65">
            <v>-3395.6802703896751</v>
          </cell>
          <cell r="AA65">
            <v>-3480.572277149417</v>
          </cell>
          <cell r="AB65">
            <v>-3567.5865840781521</v>
          </cell>
          <cell r="AC65">
            <v>-3656.7762486801057</v>
          </cell>
          <cell r="AD65">
            <v>-3748.1956548971075</v>
          </cell>
          <cell r="AE65">
            <v>-3841.900546269535</v>
          </cell>
          <cell r="AF65">
            <v>-3937.9480599262729</v>
          </cell>
          <cell r="AG65">
            <v>-4036.3967614244293</v>
          </cell>
          <cell r="AH65">
            <v>-4137.3066804600394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N67">
            <v>-2523</v>
          </cell>
          <cell r="O67">
            <v>-2623</v>
          </cell>
          <cell r="P67">
            <v>-2688.5749999999998</v>
          </cell>
          <cell r="Q67">
            <v>-2755.7893749999998</v>
          </cell>
          <cell r="R67">
            <v>-2824.6841093749995</v>
          </cell>
          <cell r="S67">
            <v>-2895.3012121093743</v>
          </cell>
          <cell r="T67">
            <v>-2967.6837424121086</v>
          </cell>
          <cell r="U67">
            <v>-3041.8758359724111</v>
          </cell>
          <cell r="V67">
            <v>-3117.9227318717208</v>
          </cell>
          <cell r="W67">
            <v>-3195.8708001685136</v>
          </cell>
          <cell r="X67">
            <v>-3275.7675701727258</v>
          </cell>
          <cell r="Y67">
            <v>-3357.6617594270433</v>
          </cell>
          <cell r="Z67">
            <v>-3441.6033034127195</v>
          </cell>
          <cell r="AA67">
            <v>-3527.643385998037</v>
          </cell>
          <cell r="AB67">
            <v>-3615.8344706479879</v>
          </cell>
          <cell r="AC67">
            <v>-3706.2303324141872</v>
          </cell>
          <cell r="AD67">
            <v>-3798.8860907245416</v>
          </cell>
          <cell r="AE67">
            <v>-3893.8582429926546</v>
          </cell>
          <cell r="AF67">
            <v>-3991.2046990674708</v>
          </cell>
          <cell r="AG67">
            <v>-4090.9848165441572</v>
          </cell>
          <cell r="AH67">
            <v>-4193.259436957761</v>
          </cell>
        </row>
        <row r="68"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0">
          <cell r="N70">
            <v>-1191</v>
          </cell>
          <cell r="O70">
            <v>-1701</v>
          </cell>
          <cell r="P70">
            <v>-1701</v>
          </cell>
          <cell r="Q70">
            <v>-1701</v>
          </cell>
          <cell r="R70">
            <v>-1701</v>
          </cell>
          <cell r="S70">
            <v>-1701</v>
          </cell>
          <cell r="T70">
            <v>-1701</v>
          </cell>
          <cell r="U70">
            <v>-1701</v>
          </cell>
          <cell r="V70">
            <v>-1701</v>
          </cell>
          <cell r="W70">
            <v>-1701</v>
          </cell>
          <cell r="X70">
            <v>-1701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N77">
            <v>-158</v>
          </cell>
          <cell r="O77">
            <v>-166.42405836455109</v>
          </cell>
          <cell r="P77">
            <v>-160.1555323877113</v>
          </cell>
          <cell r="Q77">
            <v>-153.40707460173439</v>
          </cell>
          <cell r="R77">
            <v>-146.14194039675965</v>
          </cell>
          <cell r="S77">
            <v>-138.32057191669378</v>
          </cell>
          <cell r="T77">
            <v>-145.90538267103892</v>
          </cell>
          <cell r="U77">
            <v>-329.14346226792662</v>
          </cell>
          <cell r="V77">
            <v>-531.15516915198407</v>
          </cell>
          <cell r="W77">
            <v>-631.47233811826629</v>
          </cell>
          <cell r="X77">
            <v>-603.76277259006372</v>
          </cell>
          <cell r="Y77">
            <v>-574.17579378451398</v>
          </cell>
          <cell r="Z77">
            <v>-542.58271788138791</v>
          </cell>
          <cell r="AA77">
            <v>-508.84593730856602</v>
          </cell>
          <cell r="AB77">
            <v>-472.81829479184017</v>
          </cell>
          <cell r="AC77">
            <v>-434.34241301299761</v>
          </cell>
          <cell r="AD77">
            <v>-395.17975868672534</v>
          </cell>
          <cell r="AE77">
            <v>-367.61087692473888</v>
          </cell>
          <cell r="AF77">
            <v>-341.14029652400552</v>
          </cell>
          <cell r="AG77">
            <v>-313.03706864537145</v>
          </cell>
          <cell r="AH77">
            <v>-283.20049516485392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</row>
        <row r="81">
          <cell r="N81">
            <v>0</v>
          </cell>
          <cell r="O81">
            <v>0</v>
          </cell>
          <cell r="P81">
            <v>461.24999999999994</v>
          </cell>
          <cell r="Q81">
            <v>472.78124999999994</v>
          </cell>
          <cell r="R81">
            <v>484.60078124999995</v>
          </cell>
          <cell r="S81">
            <v>496.71580078124987</v>
          </cell>
          <cell r="T81">
            <v>509.13369580078108</v>
          </cell>
          <cell r="U81">
            <v>521.86203819580055</v>
          </cell>
          <cell r="V81">
            <v>534.90858915069555</v>
          </cell>
          <cell r="W81">
            <v>548.28130387946283</v>
          </cell>
          <cell r="X81">
            <v>561.98833647644938</v>
          </cell>
          <cell r="Y81">
            <v>576.03804488836045</v>
          </cell>
          <cell r="Z81">
            <v>590.43899601056944</v>
          </cell>
          <cell r="AA81">
            <v>605.19997091083371</v>
          </cell>
          <cell r="AB81">
            <v>620.32997018360447</v>
          </cell>
          <cell r="AC81">
            <v>635.83821943819453</v>
          </cell>
          <cell r="AD81">
            <v>651.73417492414933</v>
          </cell>
          <cell r="AE81">
            <v>668.02752929725295</v>
          </cell>
          <cell r="AF81">
            <v>684.72821752968423</v>
          </cell>
          <cell r="AG81">
            <v>701.84642296792629</v>
          </cell>
          <cell r="AH81">
            <v>719.39258354212438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</row>
        <row r="83"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</row>
        <row r="102"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</row>
        <row r="103"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</row>
        <row r="111">
          <cell r="N111">
            <v>-1373</v>
          </cell>
          <cell r="O111">
            <v>-1557.4240583645515</v>
          </cell>
          <cell r="P111">
            <v>-896.48553238771092</v>
          </cell>
          <cell r="Q111">
            <v>-567.21112460173481</v>
          </cell>
          <cell r="R111">
            <v>-44.980839646756067</v>
          </cell>
          <cell r="S111">
            <v>1268.6524971520603</v>
          </cell>
          <cell r="T111">
            <v>3177.6803509644342</v>
          </cell>
          <cell r="U111">
            <v>4222.297192547634</v>
          </cell>
          <cell r="V111">
            <v>2165.0908909867348</v>
          </cell>
          <cell r="W111">
            <v>496.37987352391792</v>
          </cell>
          <cell r="X111">
            <v>-70.014255656821661</v>
          </cell>
          <cell r="Y111">
            <v>1515.1426302983218</v>
          </cell>
          <cell r="Z111">
            <v>1397.6698610297817</v>
          </cell>
          <cell r="AA111">
            <v>1278.6141503016479</v>
          </cell>
          <cell r="AB111">
            <v>1158.029489234892</v>
          </cell>
          <cell r="AC111">
            <v>1035.9777598406672</v>
          </cell>
          <cell r="AD111">
            <v>910.5996127145454</v>
          </cell>
          <cell r="AE111">
            <v>769.51417298782781</v>
          </cell>
          <cell r="AF111">
            <v>623.11407386264</v>
          </cell>
          <cell r="AG111">
            <v>474.02485522720417</v>
          </cell>
          <cell r="AH111">
            <v>322.2391710307993</v>
          </cell>
        </row>
        <row r="118">
          <cell r="N118">
            <v>7091</v>
          </cell>
          <cell r="O118">
            <v>3700.1647522346557</v>
          </cell>
          <cell r="P118">
            <v>2932.2655776690262</v>
          </cell>
          <cell r="Q118">
            <v>3113.6997144522534</v>
          </cell>
          <cell r="R118">
            <v>3288.2065486876959</v>
          </cell>
          <cell r="S118">
            <v>2603.2770520361723</v>
          </cell>
          <cell r="T118">
            <v>3779.821071365719</v>
          </cell>
          <cell r="U118">
            <v>4192.9171473006072</v>
          </cell>
          <cell r="V118">
            <v>4786.1737030696195</v>
          </cell>
          <cell r="W118">
            <v>4641.4937672602227</v>
          </cell>
          <cell r="X118">
            <v>5078.1448363499076</v>
          </cell>
          <cell r="Y118">
            <v>6140.8131262711286</v>
          </cell>
          <cell r="Z118">
            <v>7048.369569927976</v>
          </cell>
          <cell r="AA118">
            <v>7803.4432445662051</v>
          </cell>
          <cell r="AB118">
            <v>8402.5055069831469</v>
          </cell>
          <cell r="AC118">
            <v>8840.7987081543015</v>
          </cell>
          <cell r="AD118">
            <v>9239.3176011934302</v>
          </cell>
          <cell r="AE118">
            <v>9593.6735784669818</v>
          </cell>
          <cell r="AF118">
            <v>9775.6344324999463</v>
          </cell>
          <cell r="AG118">
            <v>9780.5117550083705</v>
          </cell>
          <cell r="AH118">
            <v>9604.2601162558694</v>
          </cell>
        </row>
        <row r="119">
          <cell r="N119">
            <v>396</v>
          </cell>
          <cell r="O119">
            <v>449.65479452054797</v>
          </cell>
          <cell r="P119">
            <v>474.85573770491806</v>
          </cell>
          <cell r="Q119">
            <v>512.58741369863014</v>
          </cell>
          <cell r="R119">
            <v>565.08307865753443</v>
          </cell>
          <cell r="S119">
            <v>682.83409596369881</v>
          </cell>
          <cell r="T119">
            <v>848.72324122300233</v>
          </cell>
          <cell r="U119">
            <v>962.91981446571322</v>
          </cell>
          <cell r="V119">
            <v>821.66358152210398</v>
          </cell>
          <cell r="W119">
            <v>704.26065051221144</v>
          </cell>
          <cell r="X119">
            <v>665.40099965268041</v>
          </cell>
          <cell r="Y119">
            <v>667.35950916846843</v>
          </cell>
          <cell r="Z119">
            <v>667.49838957381144</v>
          </cell>
          <cell r="AA119">
            <v>667.6407419892879</v>
          </cell>
          <cell r="AB119">
            <v>665.96209951784215</v>
          </cell>
          <cell r="AC119">
            <v>667.93621222166132</v>
          </cell>
          <cell r="AD119">
            <v>668.08951020333416</v>
          </cell>
          <cell r="AE119">
            <v>668.24664063454873</v>
          </cell>
          <cell r="AF119">
            <v>666.58144878193559</v>
          </cell>
          <cell r="AG119">
            <v>668.5727844858385</v>
          </cell>
          <cell r="AH119">
            <v>668.74199677411571</v>
          </cell>
        </row>
        <row r="120">
          <cell r="N120">
            <v>0</v>
          </cell>
          <cell r="O120">
            <v>49.741666666666674</v>
          </cell>
          <cell r="P120">
            <v>30.209375000000023</v>
          </cell>
          <cell r="Q120">
            <v>25.571484375000011</v>
          </cell>
          <cell r="R120">
            <v>30.178271484374989</v>
          </cell>
          <cell r="S120">
            <v>48.046686604817751</v>
          </cell>
          <cell r="T120">
            <v>74.993687103271554</v>
          </cell>
          <cell r="U120">
            <v>95.261237614186484</v>
          </cell>
          <cell r="V120">
            <v>65.941310221207914</v>
          </cell>
          <cell r="W120">
            <v>38.950884643404777</v>
          </cell>
          <cell r="X120">
            <v>28.890281759489937</v>
          </cell>
          <cell r="Y120">
            <v>22.668163803477171</v>
          </cell>
          <cell r="Z120">
            <v>23.234867898564119</v>
          </cell>
          <cell r="AA120">
            <v>23.815739596028209</v>
          </cell>
          <cell r="AB120">
            <v>24.411133085928896</v>
          </cell>
          <cell r="AC120">
            <v>25.021411413077089</v>
          </cell>
          <cell r="AD120">
            <v>25.646946698404065</v>
          </cell>
          <cell r="AE120">
            <v>26.288120365864131</v>
          </cell>
          <cell r="AF120">
            <v>26.94532337501073</v>
          </cell>
          <cell r="AG120">
            <v>27.618956459386027</v>
          </cell>
          <cell r="AH120">
            <v>28.309430370870643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</row>
        <row r="123"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</row>
        <row r="125"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</row>
        <row r="126"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</row>
        <row r="133">
          <cell r="N133">
            <v>56341</v>
          </cell>
          <cell r="O133">
            <v>54640</v>
          </cell>
          <cell r="P133">
            <v>54031.8</v>
          </cell>
          <cell r="Q133">
            <v>52330.8</v>
          </cell>
          <cell r="R133">
            <v>51676.416000000005</v>
          </cell>
          <cell r="S133">
            <v>49975.416000000005</v>
          </cell>
          <cell r="T133">
            <v>49273.924320000006</v>
          </cell>
          <cell r="U133">
            <v>47572.924320000006</v>
          </cell>
          <cell r="V133">
            <v>46823.382806400012</v>
          </cell>
          <cell r="W133">
            <v>45122.382806400012</v>
          </cell>
          <cell r="X133">
            <v>44323.830462528007</v>
          </cell>
          <cell r="Y133">
            <v>44323.830462528007</v>
          </cell>
          <cell r="Z133">
            <v>45210.307071778567</v>
          </cell>
          <cell r="AA133">
            <v>45210.307071778567</v>
          </cell>
          <cell r="AB133">
            <v>46114.513213214144</v>
          </cell>
          <cell r="AC133">
            <v>46114.513213214144</v>
          </cell>
          <cell r="AD133">
            <v>47036.803477478432</v>
          </cell>
          <cell r="AE133">
            <v>47036.803477478432</v>
          </cell>
          <cell r="AF133">
            <v>47036.803477478432</v>
          </cell>
          <cell r="AG133">
            <v>47036.803477478432</v>
          </cell>
          <cell r="AH133">
            <v>47036.803477478432</v>
          </cell>
        </row>
        <row r="134">
          <cell r="N134">
            <v>0</v>
          </cell>
          <cell r="O134">
            <v>3394</v>
          </cell>
          <cell r="P134">
            <v>4841</v>
          </cell>
          <cell r="Q134">
            <v>5677</v>
          </cell>
          <cell r="R134">
            <v>7010</v>
          </cell>
          <cell r="S134">
            <v>10430</v>
          </cell>
          <cell r="T134">
            <v>17025</v>
          </cell>
          <cell r="U134">
            <v>25992</v>
          </cell>
          <cell r="V134">
            <v>31379</v>
          </cell>
          <cell r="W134">
            <v>33464</v>
          </cell>
          <cell r="X134">
            <v>34277</v>
          </cell>
          <cell r="Y134">
            <v>34277</v>
          </cell>
          <cell r="Z134">
            <v>34277</v>
          </cell>
          <cell r="AA134">
            <v>34277</v>
          </cell>
          <cell r="AB134">
            <v>34277</v>
          </cell>
          <cell r="AC134">
            <v>34277</v>
          </cell>
          <cell r="AD134">
            <v>34277</v>
          </cell>
          <cell r="AE134">
            <v>34277</v>
          </cell>
          <cell r="AF134">
            <v>34277</v>
          </cell>
          <cell r="AG134">
            <v>34277</v>
          </cell>
          <cell r="AH134">
            <v>34277</v>
          </cell>
        </row>
        <row r="135"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</row>
        <row r="136"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</row>
        <row r="137"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6">
          <cell r="N146">
            <v>405</v>
          </cell>
          <cell r="O146">
            <v>449.86027397260273</v>
          </cell>
          <cell r="P146">
            <v>418.25881147540986</v>
          </cell>
          <cell r="Q146">
            <v>429.88984417808217</v>
          </cell>
          <cell r="R146">
            <v>440.63709028253425</v>
          </cell>
          <cell r="S146">
            <v>451.65301753959739</v>
          </cell>
          <cell r="T146">
            <v>461.67946772404889</v>
          </cell>
          <cell r="U146">
            <v>474.51795155253956</v>
          </cell>
          <cell r="V146">
            <v>486.38090034135303</v>
          </cell>
          <cell r="W146">
            <v>498.5404228498868</v>
          </cell>
          <cell r="X146">
            <v>509.60774781069358</v>
          </cell>
          <cell r="Y146">
            <v>523.77903175666211</v>
          </cell>
          <cell r="Z146">
            <v>536.87350755057855</v>
          </cell>
          <cell r="AA146">
            <v>550.29534523934296</v>
          </cell>
          <cell r="AB146">
            <v>562.51160119581743</v>
          </cell>
          <cell r="AC146">
            <v>578.15404709208462</v>
          </cell>
          <cell r="AD146">
            <v>592.60789826938674</v>
          </cell>
          <cell r="AE146">
            <v>607.42309572612135</v>
          </cell>
          <cell r="AF146">
            <v>620.90755652605242</v>
          </cell>
          <cell r="AG146">
            <v>638.17388994725616</v>
          </cell>
          <cell r="AH146">
            <v>654.12823719593757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</row>
        <row r="148">
          <cell r="N148">
            <v>340</v>
          </cell>
          <cell r="O148">
            <v>340</v>
          </cell>
          <cell r="P148">
            <v>340</v>
          </cell>
          <cell r="Q148">
            <v>340</v>
          </cell>
          <cell r="R148">
            <v>340</v>
          </cell>
          <cell r="S148">
            <v>340</v>
          </cell>
          <cell r="T148">
            <v>340</v>
          </cell>
          <cell r="U148">
            <v>340</v>
          </cell>
          <cell r="V148">
            <v>340</v>
          </cell>
          <cell r="W148">
            <v>340</v>
          </cell>
          <cell r="X148">
            <v>340</v>
          </cell>
          <cell r="Y148">
            <v>340</v>
          </cell>
          <cell r="Z148">
            <v>340</v>
          </cell>
          <cell r="AA148">
            <v>340</v>
          </cell>
          <cell r="AB148">
            <v>340</v>
          </cell>
          <cell r="AC148">
            <v>340</v>
          </cell>
          <cell r="AD148">
            <v>340</v>
          </cell>
          <cell r="AE148">
            <v>340</v>
          </cell>
          <cell r="AF148">
            <v>340</v>
          </cell>
          <cell r="AG148">
            <v>340</v>
          </cell>
          <cell r="AH148">
            <v>340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</row>
        <row r="151">
          <cell r="N151">
            <v>78</v>
          </cell>
          <cell r="O151">
            <v>88.143528163021983</v>
          </cell>
          <cell r="P151">
            <v>94.891985948998581</v>
          </cell>
          <cell r="Q151">
            <v>102.15712015397344</v>
          </cell>
          <cell r="R151">
            <v>109.97848863403919</v>
          </cell>
          <cell r="S151">
            <v>118.39867787969411</v>
          </cell>
          <cell r="T151">
            <v>213.3510964654397</v>
          </cell>
          <cell r="U151">
            <v>330.36695224742471</v>
          </cell>
          <cell r="V151">
            <v>413.61268842954451</v>
          </cell>
          <cell r="W151">
            <v>441.32225395774367</v>
          </cell>
          <cell r="X151">
            <v>470.90923276329522</v>
          </cell>
          <cell r="Y151">
            <v>502.50230866641868</v>
          </cell>
          <cell r="Z151">
            <v>536.23908923924228</v>
          </cell>
          <cell r="AA151">
            <v>572.26673175596898</v>
          </cell>
          <cell r="AB151">
            <v>610.74261353481143</v>
          </cell>
          <cell r="AC151">
            <v>525.75573758571682</v>
          </cell>
          <cell r="AD151">
            <v>429.17508907233787</v>
          </cell>
          <cell r="AE151">
            <v>455.64566947307048</v>
          </cell>
          <cell r="AF151">
            <v>483.74889735170382</v>
          </cell>
          <cell r="AG151">
            <v>513.5854708322222</v>
          </cell>
          <cell r="AH151">
            <v>545.26229887855243</v>
          </cell>
        </row>
        <row r="152"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</row>
        <row r="157"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</row>
        <row r="158"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N159">
            <v>2208</v>
          </cell>
          <cell r="O159">
            <v>2115.981469650796</v>
          </cell>
          <cell r="P159">
            <v>2021.0894837017975</v>
          </cell>
          <cell r="Q159">
            <v>1918.932363547824</v>
          </cell>
          <cell r="R159">
            <v>1808.9538749137848</v>
          </cell>
          <cell r="S159">
            <v>1690.5551970340905</v>
          </cell>
          <cell r="T159">
            <v>4671.2761423867651</v>
          </cell>
          <cell r="U159">
            <v>8132.6848099171712</v>
          </cell>
          <cell r="V159">
            <v>9981.1656293919277</v>
          </cell>
          <cell r="W159">
            <v>9539.8433754341841</v>
          </cell>
          <cell r="X159">
            <v>9068.934142670887</v>
          </cell>
          <cell r="Y159">
            <v>8566.4318340044683</v>
          </cell>
          <cell r="Z159">
            <v>8030.1927447652242</v>
          </cell>
          <cell r="AA159">
            <v>7457.9260130092543</v>
          </cell>
          <cell r="AB159">
            <v>6847.1833994744438</v>
          </cell>
          <cell r="AC159">
            <v>6321.427661888727</v>
          </cell>
          <cell r="AD159">
            <v>5892.2525728163901</v>
          </cell>
          <cell r="AE159">
            <v>5436.6069033433196</v>
          </cell>
          <cell r="AF159">
            <v>4952.8580059916158</v>
          </cell>
          <cell r="AG159">
            <v>4439.2725351593926</v>
          </cell>
          <cell r="AH159">
            <v>3894.0102362808402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</row>
        <row r="166">
          <cell r="N166">
            <v>60797</v>
          </cell>
          <cell r="O166">
            <v>59239.575941635449</v>
          </cell>
          <cell r="P166">
            <v>59435.890409247739</v>
          </cell>
          <cell r="Q166">
            <v>58868.679284646001</v>
          </cell>
          <cell r="R166">
            <v>59870.314444999254</v>
          </cell>
          <cell r="S166">
            <v>61138.96694215131</v>
          </cell>
          <cell r="T166">
            <v>65316.155613115749</v>
          </cell>
          <cell r="U166">
            <v>69538.452805663372</v>
          </cell>
          <cell r="V166">
            <v>72655.002183050121</v>
          </cell>
          <cell r="W166">
            <v>73151.382056574032</v>
          </cell>
          <cell r="X166">
            <v>73983.815457045217</v>
          </cell>
          <cell r="Y166">
            <v>75498.958087343533</v>
          </cell>
          <cell r="Z166">
            <v>77783.104557623883</v>
          </cell>
          <cell r="AA166">
            <v>79061.718707925524</v>
          </cell>
          <cell r="AB166">
            <v>81123.954338595984</v>
          </cell>
          <cell r="AC166">
            <v>82159.932098436664</v>
          </cell>
          <cell r="AD166">
            <v>83992.821975415485</v>
          </cell>
          <cell r="AE166">
            <v>84762.336148403323</v>
          </cell>
          <cell r="AF166">
            <v>85385.45022226595</v>
          </cell>
          <cell r="AG166">
            <v>85859.47507749316</v>
          </cell>
          <cell r="AH166">
            <v>86181.714248523946</v>
          </cell>
        </row>
        <row r="169">
          <cell r="N169">
            <v>47357</v>
          </cell>
          <cell r="O169">
            <v>45799.575941635449</v>
          </cell>
          <cell r="P169">
            <v>44903.090409247736</v>
          </cell>
          <cell r="Q169">
            <v>44335.879284645998</v>
          </cell>
          <cell r="R169">
            <v>44290.898444999242</v>
          </cell>
          <cell r="S169">
            <v>45559.550942151305</v>
          </cell>
          <cell r="T169">
            <v>48737.231293115736</v>
          </cell>
          <cell r="U169">
            <v>52959.528485663366</v>
          </cell>
          <cell r="V169">
            <v>55124.619376650102</v>
          </cell>
          <cell r="W169">
            <v>55620.99925017402</v>
          </cell>
          <cell r="X169">
            <v>55550.984994517195</v>
          </cell>
          <cell r="Y169">
            <v>57066.127624815519</v>
          </cell>
          <cell r="Z169">
            <v>58463.797485845302</v>
          </cell>
          <cell r="AA169">
            <v>59742.41163614695</v>
          </cell>
          <cell r="AB169">
            <v>60900.44112538184</v>
          </cell>
          <cell r="AC169">
            <v>61936.418885222505</v>
          </cell>
          <cell r="AD169">
            <v>62847.018497937053</v>
          </cell>
          <cell r="AE169">
            <v>63616.532670924884</v>
          </cell>
          <cell r="AF169">
            <v>64239.646744787526</v>
          </cell>
          <cell r="AG169">
            <v>64713.671600014728</v>
          </cell>
          <cell r="AH169">
            <v>65035.910771045528</v>
          </cell>
        </row>
        <row r="170"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</row>
        <row r="171"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</row>
        <row r="172"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</row>
        <row r="173"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</row>
        <row r="174"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</row>
        <row r="195"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</row>
        <row r="196"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</row>
        <row r="197"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</row>
        <row r="199"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</row>
        <row r="200"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</row>
        <row r="201">
          <cell r="N201">
            <v>13440</v>
          </cell>
          <cell r="O201">
            <v>13440</v>
          </cell>
          <cell r="P201">
            <v>14532.8</v>
          </cell>
          <cell r="Q201">
            <v>14532.8</v>
          </cell>
          <cell r="R201">
            <v>15579.415999999999</v>
          </cell>
          <cell r="S201">
            <v>15579.415999999999</v>
          </cell>
          <cell r="T201">
            <v>16578.924319999998</v>
          </cell>
          <cell r="U201">
            <v>16578.924319999998</v>
          </cell>
          <cell r="V201">
            <v>17530.382806399997</v>
          </cell>
          <cell r="W201">
            <v>17530.382806399997</v>
          </cell>
          <cell r="X201">
            <v>18432.830462527996</v>
          </cell>
          <cell r="Y201">
            <v>18432.830462527996</v>
          </cell>
          <cell r="Z201">
            <v>19319.307071778556</v>
          </cell>
          <cell r="AA201">
            <v>19319.307071778556</v>
          </cell>
          <cell r="AB201">
            <v>20223.513213214126</v>
          </cell>
          <cell r="AC201">
            <v>20223.513213214126</v>
          </cell>
          <cell r="AD201">
            <v>21145.80347747841</v>
          </cell>
          <cell r="AE201">
            <v>21145.80347747841</v>
          </cell>
          <cell r="AF201">
            <v>21145.80347747841</v>
          </cell>
          <cell r="AG201">
            <v>21145.80347747841</v>
          </cell>
          <cell r="AH201">
            <v>21145.80347747841</v>
          </cell>
        </row>
        <row r="210">
          <cell r="O210">
            <v>5304.1641309414617</v>
          </cell>
          <cell r="P210">
            <v>5653.2426911438697</v>
          </cell>
          <cell r="Q210">
            <v>5981.9617343012269</v>
          </cell>
          <cell r="R210">
            <v>6330.4057908401146</v>
          </cell>
          <cell r="S210">
            <v>6602.3803013909719</v>
          </cell>
          <cell r="T210">
            <v>6918.7227960079263</v>
          </cell>
          <cell r="U210">
            <v>7240.9909467034195</v>
          </cell>
          <cell r="V210">
            <v>7712.9505561545211</v>
          </cell>
          <cell r="W210">
            <v>7903.3194067595969</v>
          </cell>
          <cell r="X210">
            <v>8030.1100173117657</v>
          </cell>
          <cell r="Y210">
            <v>7990.0723757908336</v>
          </cell>
          <cell r="Z210">
            <v>7992.013472120183</v>
          </cell>
          <cell r="AA210">
            <v>7992.1637979469251</v>
          </cell>
          <cell r="AB210">
            <v>7994.1126701248177</v>
          </cell>
          <cell r="AC210">
            <v>7990.681148840893</v>
          </cell>
          <cell r="AD210">
            <v>7992.6373209499216</v>
          </cell>
          <cell r="AE210">
            <v>7992.8029821702967</v>
          </cell>
          <cell r="AF210">
            <v>7994.7677104754575</v>
          </cell>
          <cell r="AG210">
            <v>7991.3520107751383</v>
          </cell>
          <cell r="AH210">
            <v>7993.3247680868517</v>
          </cell>
        </row>
        <row r="211">
          <cell r="O211">
            <v>65.410095785152564</v>
          </cell>
          <cell r="P211">
            <v>65.768751166112381</v>
          </cell>
          <cell r="Q211">
            <v>65.653779289377255</v>
          </cell>
          <cell r="R211">
            <v>65.545334624995263</v>
          </cell>
          <cell r="S211">
            <v>65.106068721508933</v>
          </cell>
          <cell r="T211">
            <v>64.976687520532806</v>
          </cell>
          <cell r="U211">
            <v>65.387736229964787</v>
          </cell>
          <cell r="V211">
            <v>66.970802890510555</v>
          </cell>
          <cell r="W211">
            <v>66.950007012967077</v>
          </cell>
          <cell r="X211">
            <v>66.364942566099629</v>
          </cell>
          <cell r="Y211">
            <v>66.034050987492321</v>
          </cell>
          <cell r="Z211">
            <v>66.050093201874787</v>
          </cell>
          <cell r="AA211">
            <v>66.051335571510634</v>
          </cell>
          <cell r="AB211">
            <v>66.067442049488591</v>
          </cell>
          <cell r="AC211">
            <v>66.039082199818907</v>
          </cell>
          <cell r="AD211">
            <v>66.055249008167138</v>
          </cell>
          <cell r="AE211">
            <v>66.056618117351434</v>
          </cell>
          <cell r="AF211">
            <v>66.072855638487368</v>
          </cell>
          <cell r="AG211">
            <v>66.044626546489127</v>
          </cell>
          <cell r="AH211">
            <v>66.060930423448028</v>
          </cell>
        </row>
        <row r="212">
          <cell r="O212">
            <v>0</v>
          </cell>
          <cell r="P212">
            <v>0</v>
          </cell>
          <cell r="Q212">
            <v>100.96755451320897</v>
          </cell>
          <cell r="R212">
            <v>375.39600739770015</v>
          </cell>
          <cell r="S212">
            <v>1470.3120519607435</v>
          </cell>
          <cell r="T212">
            <v>3151.3693447458409</v>
          </cell>
          <cell r="U212">
            <v>4239.8002605474894</v>
          </cell>
          <cell r="V212">
            <v>2300.3456083755673</v>
          </cell>
          <cell r="W212">
            <v>656.3129475362075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</row>
        <row r="213">
          <cell r="O213">
            <v>55</v>
          </cell>
          <cell r="P213">
            <v>56.374999999999993</v>
          </cell>
          <cell r="Q213">
            <v>57.784374999999997</v>
          </cell>
          <cell r="R213">
            <v>59.228984374999996</v>
          </cell>
          <cell r="S213">
            <v>60.709708984374984</v>
          </cell>
          <cell r="T213">
            <v>62.227451708984354</v>
          </cell>
          <cell r="U213">
            <v>63.783138001708963</v>
          </cell>
          <cell r="V213">
            <v>65.377716451751681</v>
          </cell>
          <cell r="W213">
            <v>67.012159363045456</v>
          </cell>
          <cell r="X213">
            <v>68.687463347121593</v>
          </cell>
          <cell r="Y213">
            <v>70.404649930799621</v>
          </cell>
          <cell r="Z213">
            <v>72.164766179069602</v>
          </cell>
          <cell r="AA213">
            <v>73.968885333546339</v>
          </cell>
          <cell r="AB213">
            <v>75.818107466884996</v>
          </cell>
          <cell r="AC213">
            <v>77.713560153557111</v>
          </cell>
          <cell r="AD213">
            <v>79.656399157396024</v>
          </cell>
          <cell r="AE213">
            <v>81.64780913633092</v>
          </cell>
          <cell r="AF213">
            <v>83.689004364739191</v>
          </cell>
          <cell r="AG213">
            <v>85.781229473857664</v>
          </cell>
          <cell r="AH213">
            <v>87.925760210704084</v>
          </cell>
        </row>
        <row r="214"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</row>
        <row r="215"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</row>
        <row r="216">
          <cell r="O216">
            <v>47.570978752838222</v>
          </cell>
          <cell r="P216">
            <v>49.027614505647399</v>
          </cell>
          <cell r="Q216">
            <v>50.165455902474157</v>
          </cell>
          <cell r="R216">
            <v>51.334659178287481</v>
          </cell>
          <cell r="S216">
            <v>52.265394845613571</v>
          </cell>
          <cell r="T216">
            <v>53.465569387024416</v>
          </cell>
          <cell r="U216">
            <v>55.148892609258695</v>
          </cell>
          <cell r="V216">
            <v>57.896174041943148</v>
          </cell>
          <cell r="W216">
            <v>59.325150933024275</v>
          </cell>
          <cell r="X216">
            <v>60.276886744367573</v>
          </cell>
          <cell r="Y216">
            <v>61.475758588918602</v>
          </cell>
          <cell r="Z216">
            <v>63.027960753970895</v>
          </cell>
          <cell r="AA216">
            <v>64.604874935757479</v>
          </cell>
          <cell r="AB216">
            <v>66.236144414814191</v>
          </cell>
          <cell r="AC216">
            <v>67.86290495234816</v>
          </cell>
          <cell r="AD216">
            <v>69.576506200803308</v>
          </cell>
          <cell r="AE216">
            <v>71.317397001481112</v>
          </cell>
          <cell r="AF216">
            <v>73.118300878282994</v>
          </cell>
          <cell r="AG216">
            <v>74.91423821883788</v>
          </cell>
          <cell r="AH216">
            <v>76.80604995316493</v>
          </cell>
        </row>
        <row r="217">
          <cell r="O217">
            <v>-2695.9896394087323</v>
          </cell>
          <cell r="P217">
            <v>-2790.9516897590288</v>
          </cell>
          <cell r="Q217">
            <v>-2836.7955697575053</v>
          </cell>
          <cell r="R217">
            <v>-2908.3539314929485</v>
          </cell>
          <cell r="S217">
            <v>-2981.0627797802713</v>
          </cell>
          <cell r="T217">
            <v>-3056.2769143152009</v>
          </cell>
          <cell r="U217">
            <v>-3131.291517966225</v>
          </cell>
          <cell r="V217">
            <v>-3210.2785600818129</v>
          </cell>
          <cell r="W217">
            <v>-3290.5355240838576</v>
          </cell>
          <cell r="X217">
            <v>-3373.5578553407154</v>
          </cell>
          <cell r="Y217">
            <v>-3456.3599418358408</v>
          </cell>
          <cell r="Z217">
            <v>-3543.5468571153679</v>
          </cell>
          <cell r="AA217">
            <v>-3632.135528543251</v>
          </cell>
          <cell r="AB217">
            <v>-3723.7766479943098</v>
          </cell>
          <cell r="AC217">
            <v>-3815.1746584382759</v>
          </cell>
          <cell r="AD217">
            <v>-3911.4126994176459</v>
          </cell>
          <cell r="AE217">
            <v>-4009.1980169030867</v>
          </cell>
          <cell r="AF217">
            <v>-4110.3526658644705</v>
          </cell>
          <cell r="AG217">
            <v>-4211.2389679699982</v>
          </cell>
          <cell r="AH217">
            <v>-4317.4677581715241</v>
          </cell>
        </row>
        <row r="218">
          <cell r="O218">
            <v>-2732.450086618665</v>
          </cell>
          <cell r="P218">
            <v>-2828.696399628258</v>
          </cell>
          <cell r="Q218">
            <v>-2875.1602702758641</v>
          </cell>
          <cell r="R218">
            <v>-2947.6863841986101</v>
          </cell>
          <cell r="S218">
            <v>-3021.3785438035748</v>
          </cell>
          <cell r="T218">
            <v>-3097.6098710389383</v>
          </cell>
          <cell r="U218">
            <v>-3173.6389689433572</v>
          </cell>
          <cell r="V218">
            <v>-3253.6942283982207</v>
          </cell>
          <cell r="W218">
            <v>-3335.0365841081757</v>
          </cell>
          <cell r="X218">
            <v>-3419.1817057800222</v>
          </cell>
          <cell r="Y218">
            <v>-3503.103604109509</v>
          </cell>
          <cell r="Z218">
            <v>-3591.4696314581183</v>
          </cell>
          <cell r="AA218">
            <v>-3681.2563722445702</v>
          </cell>
          <cell r="AB218">
            <v>-3774.1368422291634</v>
          </cell>
          <cell r="AC218">
            <v>-3866.7709154109725</v>
          </cell>
          <cell r="AD218">
            <v>-3964.3104754916876</v>
          </cell>
          <cell r="AE218">
            <v>-4063.4182373789786</v>
          </cell>
          <cell r="AF218">
            <v>-4165.9408974352809</v>
          </cell>
          <cell r="AG218">
            <v>-4268.1915815244611</v>
          </cell>
          <cell r="AH218">
            <v>-4375.8570052874466</v>
          </cell>
        </row>
        <row r="219">
          <cell r="O219">
            <v>547.15833333333342</v>
          </cell>
          <cell r="P219">
            <v>382.0447916666667</v>
          </cell>
          <cell r="Q219">
            <v>311.49570312500003</v>
          </cell>
          <cell r="R219">
            <v>357.532470703125</v>
          </cell>
          <cell r="S219">
            <v>558.69182413736985</v>
          </cell>
          <cell r="T219">
            <v>872.97724474080394</v>
          </cell>
          <cell r="U219">
            <v>1122.8673008593241</v>
          </cell>
          <cell r="V219">
            <v>820.61565004747376</v>
          </cell>
          <cell r="W219">
            <v>494.40104129866057</v>
          </cell>
          <cell r="X219">
            <v>356.74398399779369</v>
          </cell>
          <cell r="Y219">
            <v>278.24008359773859</v>
          </cell>
          <cell r="Z219">
            <v>278.25171068768202</v>
          </cell>
          <cell r="AA219">
            <v>285.20800345487407</v>
          </cell>
          <cell r="AB219">
            <v>292.33820354124589</v>
          </cell>
          <cell r="AC219">
            <v>299.64665862977705</v>
          </cell>
          <cell r="AD219">
            <v>307.13782509552135</v>
          </cell>
          <cell r="AE219">
            <v>314.81627072290945</v>
          </cell>
          <cell r="AF219">
            <v>322.68667749098205</v>
          </cell>
          <cell r="AG219">
            <v>330.75384442825663</v>
          </cell>
          <cell r="AH219">
            <v>339.0226905389631</v>
          </cell>
        </row>
        <row r="220"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</row>
        <row r="221">
          <cell r="O221">
            <v>0</v>
          </cell>
          <cell r="P221">
            <v>485.28912689009383</v>
          </cell>
          <cell r="Q221">
            <v>493.26043523604227</v>
          </cell>
          <cell r="R221">
            <v>505.70296335851117</v>
          </cell>
          <cell r="S221">
            <v>518.34553744247376</v>
          </cell>
          <cell r="T221">
            <v>531.42372930519332</v>
          </cell>
          <cell r="U221">
            <v>544.46722684884128</v>
          </cell>
          <cell r="V221">
            <v>558.20144978238636</v>
          </cell>
          <cell r="W221">
            <v>572.15648602694591</v>
          </cell>
          <cell r="X221">
            <v>586.59236279108268</v>
          </cell>
          <cell r="Y221">
            <v>600.98994351859676</v>
          </cell>
          <cell r="Z221">
            <v>616.14995583536142</v>
          </cell>
          <cell r="AA221">
            <v>631.55370473124538</v>
          </cell>
          <cell r="AB221">
            <v>647.48821159097338</v>
          </cell>
          <cell r="AC221">
            <v>663.38044679181758</v>
          </cell>
          <cell r="AD221">
            <v>680.1142638090962</v>
          </cell>
          <cell r="AE221">
            <v>697.11712040432349</v>
          </cell>
          <cell r="AF221">
            <v>714.70583448184368</v>
          </cell>
          <cell r="AG221">
            <v>732.24788855737984</v>
          </cell>
          <cell r="AH221">
            <v>750.71889149041203</v>
          </cell>
        </row>
        <row r="222"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</row>
        <row r="227">
          <cell r="O227">
            <v>-3733.4</v>
          </cell>
          <cell r="P227">
            <v>-1591.7</v>
          </cell>
          <cell r="Q227">
            <v>-919.6</v>
          </cell>
          <cell r="R227">
            <v>-1466.3</v>
          </cell>
          <cell r="S227">
            <v>-3762</v>
          </cell>
          <cell r="T227">
            <v>-7254.5</v>
          </cell>
          <cell r="U227">
            <v>-9863.7000000000007</v>
          </cell>
          <cell r="V227">
            <v>-5925.7</v>
          </cell>
          <cell r="W227">
            <v>-2293.5</v>
          </cell>
          <cell r="X227">
            <v>-894.3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</row>
        <row r="228"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</row>
        <row r="229"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</row>
        <row r="230"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</row>
        <row r="231"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</row>
        <row r="232"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3201</v>
          </cell>
          <cell r="U237">
            <v>3800</v>
          </cell>
          <cell r="V237">
            <v>2267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</row>
        <row r="238">
          <cell r="O238">
            <v>-81.875002186182016</v>
          </cell>
          <cell r="P238">
            <v>-88.143528163021799</v>
          </cell>
          <cell r="Q238">
            <v>-94.891985948998666</v>
          </cell>
          <cell r="R238">
            <v>-102.15712015397344</v>
          </cell>
          <cell r="S238">
            <v>-109.97848863403929</v>
          </cell>
          <cell r="T238">
            <v>-125.32663606158022</v>
          </cell>
          <cell r="U238">
            <v>-221.57547668760947</v>
          </cell>
          <cell r="V238">
            <v>-335.27344434312488</v>
          </cell>
          <cell r="W238">
            <v>-413.61268842954263</v>
          </cell>
          <cell r="X238">
            <v>-441.3222539577452</v>
          </cell>
          <cell r="Y238">
            <v>-470.90923276329499</v>
          </cell>
          <cell r="Z238">
            <v>-502.50230866642107</v>
          </cell>
          <cell r="AA238">
            <v>-536.23908923924284</v>
          </cell>
          <cell r="AB238">
            <v>-572.26673175596875</v>
          </cell>
          <cell r="AC238">
            <v>-610.74261353481131</v>
          </cell>
          <cell r="AD238">
            <v>-525.75573758571716</v>
          </cell>
          <cell r="AE238">
            <v>-429.1750890723369</v>
          </cell>
          <cell r="AF238">
            <v>-455.64566947307043</v>
          </cell>
          <cell r="AG238">
            <v>-483.74889735170439</v>
          </cell>
          <cell r="AH238">
            <v>-513.58547083222197</v>
          </cell>
        </row>
        <row r="239">
          <cell r="O239">
            <v>-166.42405836455109</v>
          </cell>
          <cell r="P239">
            <v>-160.1555323877113</v>
          </cell>
          <cell r="Q239">
            <v>-153.40707460173439</v>
          </cell>
          <cell r="R239">
            <v>-146.14194039675965</v>
          </cell>
          <cell r="S239">
            <v>-138.32057191669378</v>
          </cell>
          <cell r="T239">
            <v>-145.90538267103892</v>
          </cell>
          <cell r="U239">
            <v>-329.14346226792662</v>
          </cell>
          <cell r="V239">
            <v>-531.15516915198407</v>
          </cell>
          <cell r="W239">
            <v>-631.47233811826629</v>
          </cell>
          <cell r="X239">
            <v>-603.76277259006372</v>
          </cell>
          <cell r="Y239">
            <v>-574.17579378451398</v>
          </cell>
          <cell r="Z239">
            <v>-542.58271788138791</v>
          </cell>
          <cell r="AA239">
            <v>-508.84593730856602</v>
          </cell>
          <cell r="AB239">
            <v>-472.81829479184017</v>
          </cell>
          <cell r="AC239">
            <v>-434.34241301299761</v>
          </cell>
          <cell r="AD239">
            <v>-395.17975868672534</v>
          </cell>
          <cell r="AE239">
            <v>-367.61087692473888</v>
          </cell>
          <cell r="AF239">
            <v>-341.14029652400552</v>
          </cell>
          <cell r="AG239">
            <v>-313.03706864537145</v>
          </cell>
          <cell r="AH239">
            <v>-283.20049516485392</v>
          </cell>
        </row>
        <row r="240"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</row>
        <row r="241"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</row>
        <row r="242"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</row>
        <row r="243"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</row>
        <row r="246">
          <cell r="O246">
            <v>-3390.8352477653443</v>
          </cell>
          <cell r="P246">
            <v>-767.89917456562932</v>
          </cell>
          <cell r="Q246">
            <v>181.43413678322693</v>
          </cell>
          <cell r="R246">
            <v>174.50683423544262</v>
          </cell>
          <cell r="S246">
            <v>-684.92949665152366</v>
          </cell>
          <cell r="T246">
            <v>1176.5440193295467</v>
          </cell>
          <cell r="U246">
            <v>413.09607593488818</v>
          </cell>
          <cell r="V246">
            <v>593.25655576901227</v>
          </cell>
          <cell r="W246">
            <v>-144.67993580939719</v>
          </cell>
          <cell r="X246">
            <v>436.6510690896846</v>
          </cell>
          <cell r="Y246">
            <v>1062.6682899212205</v>
          </cell>
          <cell r="Z246">
            <v>907.55644365684725</v>
          </cell>
          <cell r="AA246">
            <v>755.07367463822902</v>
          </cell>
          <cell r="AB246">
            <v>599.0622624169423</v>
          </cell>
          <cell r="AC246">
            <v>438.29320117115412</v>
          </cell>
          <cell r="AD246">
            <v>398.51889303912924</v>
          </cell>
          <cell r="AE246">
            <v>354.35597727355218</v>
          </cell>
          <cell r="AF246">
            <v>181.96085403296524</v>
          </cell>
          <cell r="AG246">
            <v>4.8773225084237311</v>
          </cell>
          <cell r="AH246">
            <v>-176.25163875250178</v>
          </cell>
        </row>
        <row r="1291">
          <cell r="L1291">
            <v>309.33333333333331</v>
          </cell>
          <cell r="M1291">
            <v>155.66666666666666</v>
          </cell>
          <cell r="N1291">
            <v>-107.66666666666667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</row>
        <row r="1292">
          <cell r="L1292">
            <v>309.33333333333331</v>
          </cell>
          <cell r="M1292">
            <v>155.66666666666666</v>
          </cell>
          <cell r="N1292">
            <v>-107.66666666666667</v>
          </cell>
          <cell r="O1292">
            <v>0</v>
          </cell>
          <cell r="P1292">
            <v>1092.8</v>
          </cell>
          <cell r="Q1292">
            <v>0</v>
          </cell>
          <cell r="R1292">
            <v>1046.616</v>
          </cell>
          <cell r="S1292">
            <v>0</v>
          </cell>
          <cell r="T1292">
            <v>999.50832000000003</v>
          </cell>
          <cell r="U1292">
            <v>0</v>
          </cell>
          <cell r="V1292">
            <v>951.45848640000031</v>
          </cell>
          <cell r="W1292">
            <v>0</v>
          </cell>
          <cell r="X1292">
            <v>902.44765612800018</v>
          </cell>
          <cell r="Y1292">
            <v>0</v>
          </cell>
          <cell r="Z1292">
            <v>886.47660925056027</v>
          </cell>
          <cell r="AA1292">
            <v>0</v>
          </cell>
          <cell r="AB1292">
            <v>904.20614143557145</v>
          </cell>
          <cell r="AC1292">
            <v>0</v>
          </cell>
          <cell r="AD1292">
            <v>922.29026426428277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</row>
        <row r="1293">
          <cell r="L1293">
            <v>309.33333333333331</v>
          </cell>
          <cell r="M1293">
            <v>155.66666666666666</v>
          </cell>
          <cell r="N1293">
            <v>-107.66666666666667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</row>
      </sheetData>
      <sheetData sheetId="17"/>
      <sheetData sheetId="18">
        <row r="541">
          <cell r="O541"/>
        </row>
        <row r="542">
          <cell r="O542"/>
        </row>
        <row r="543">
          <cell r="O543"/>
        </row>
        <row r="544">
          <cell r="O544"/>
        </row>
        <row r="545">
          <cell r="O545"/>
        </row>
        <row r="546">
          <cell r="O546"/>
        </row>
        <row r="547">
          <cell r="O547"/>
        </row>
        <row r="548">
          <cell r="O548"/>
        </row>
        <row r="549">
          <cell r="O549"/>
        </row>
        <row r="550">
          <cell r="O550"/>
        </row>
        <row r="551">
          <cell r="O551"/>
        </row>
        <row r="552">
          <cell r="O552"/>
        </row>
        <row r="553">
          <cell r="O553"/>
        </row>
        <row r="554">
          <cell r="O554"/>
        </row>
        <row r="555">
          <cell r="O555"/>
        </row>
        <row r="556">
          <cell r="O556"/>
        </row>
        <row r="557">
          <cell r="O557"/>
        </row>
        <row r="558">
          <cell r="O558"/>
        </row>
        <row r="559">
          <cell r="O559"/>
        </row>
        <row r="560">
          <cell r="O560"/>
        </row>
        <row r="561">
          <cell r="O561"/>
        </row>
        <row r="562">
          <cell r="O562"/>
        </row>
        <row r="563">
          <cell r="O563"/>
        </row>
        <row r="564">
          <cell r="O564"/>
        </row>
        <row r="565">
          <cell r="O565"/>
        </row>
        <row r="919">
          <cell r="O919"/>
        </row>
        <row r="920">
          <cell r="O920"/>
        </row>
        <row r="921">
          <cell r="O921"/>
        </row>
        <row r="922">
          <cell r="O922"/>
        </row>
        <row r="923">
          <cell r="O923"/>
        </row>
        <row r="924">
          <cell r="O924"/>
        </row>
        <row r="925">
          <cell r="O925"/>
        </row>
        <row r="926">
          <cell r="O926"/>
        </row>
        <row r="927">
          <cell r="O927"/>
        </row>
        <row r="928">
          <cell r="O928"/>
        </row>
        <row r="929">
          <cell r="O929"/>
        </row>
        <row r="930">
          <cell r="O930"/>
        </row>
        <row r="931">
          <cell r="O931"/>
        </row>
        <row r="932">
          <cell r="O932"/>
        </row>
        <row r="933">
          <cell r="O933"/>
        </row>
        <row r="934">
          <cell r="O934"/>
        </row>
        <row r="935">
          <cell r="O935"/>
        </row>
        <row r="936">
          <cell r="O936"/>
        </row>
        <row r="937">
          <cell r="O937"/>
        </row>
        <row r="938">
          <cell r="O938"/>
        </row>
        <row r="939">
          <cell r="O939"/>
        </row>
        <row r="940">
          <cell r="O940"/>
        </row>
        <row r="941">
          <cell r="O941"/>
        </row>
        <row r="942">
          <cell r="O942"/>
        </row>
        <row r="943">
          <cell r="O943"/>
        </row>
      </sheetData>
      <sheetData sheetId="19">
        <row r="34">
          <cell r="N34">
            <v>2038</v>
          </cell>
          <cell r="O34">
            <v>2013</v>
          </cell>
          <cell r="P34">
            <v>2063.3249999999998</v>
          </cell>
          <cell r="Q34">
            <v>2114.9081249999999</v>
          </cell>
          <cell r="R34">
            <v>2167.780828125</v>
          </cell>
          <cell r="S34">
            <v>2221.9753488281244</v>
          </cell>
          <cell r="T34">
            <v>2277.5247325488276</v>
          </cell>
          <cell r="U34">
            <v>2334.4628508625478</v>
          </cell>
          <cell r="V34">
            <v>2392.8244221341115</v>
          </cell>
          <cell r="W34">
            <v>2452.6450326874638</v>
          </cell>
          <cell r="X34">
            <v>2513.96115850465</v>
          </cell>
          <cell r="Y34">
            <v>2576.8101874672661</v>
          </cell>
          <cell r="Z34">
            <v>2641.2304421539475</v>
          </cell>
          <cell r="AA34">
            <v>2707.2612032077959</v>
          </cell>
          <cell r="AB34">
            <v>2774.9427332879909</v>
          </cell>
          <cell r="AC34">
            <v>2844.3163016201902</v>
          </cell>
          <cell r="AD34">
            <v>2915.4242091606948</v>
          </cell>
          <cell r="AE34">
            <v>2988.3098143897118</v>
          </cell>
          <cell r="AF34">
            <v>3063.017559749454</v>
          </cell>
          <cell r="AG34">
            <v>3139.5929987431905</v>
          </cell>
          <cell r="AH34">
            <v>3218.0828237117698</v>
          </cell>
        </row>
        <row r="35"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N38">
            <v>80</v>
          </cell>
          <cell r="O38">
            <v>80</v>
          </cell>
          <cell r="P38">
            <v>82</v>
          </cell>
          <cell r="Q38">
            <v>84.05</v>
          </cell>
          <cell r="R38">
            <v>86.15124999999999</v>
          </cell>
          <cell r="S38">
            <v>88.305031249999985</v>
          </cell>
          <cell r="T38">
            <v>90.512657031249972</v>
          </cell>
          <cell r="U38">
            <v>92.775473457031211</v>
          </cell>
          <cell r="V38">
            <v>95.094860293456975</v>
          </cell>
          <cell r="W38">
            <v>97.472231800793395</v>
          </cell>
          <cell r="X38">
            <v>99.909037595813217</v>
          </cell>
          <cell r="Y38">
            <v>102.40676353570854</v>
          </cell>
          <cell r="Z38">
            <v>104.96693262410125</v>
          </cell>
          <cell r="AA38">
            <v>107.59110593970377</v>
          </cell>
          <cell r="AB38">
            <v>110.28088358819636</v>
          </cell>
          <cell r="AC38">
            <v>113.03790567790125</v>
          </cell>
          <cell r="AD38">
            <v>115.86385331984877</v>
          </cell>
          <cell r="AE38">
            <v>118.76044965284498</v>
          </cell>
          <cell r="AF38">
            <v>121.7294608941661</v>
          </cell>
          <cell r="AG38">
            <v>124.77269741652023</v>
          </cell>
          <cell r="AH38">
            <v>127.89201485193323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</row>
        <row r="41"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</row>
        <row r="44"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7">
          <cell r="N57">
            <v>13</v>
          </cell>
          <cell r="O57">
            <v>13</v>
          </cell>
          <cell r="P57">
            <v>13</v>
          </cell>
          <cell r="Q57">
            <v>13</v>
          </cell>
          <cell r="R57">
            <v>13</v>
          </cell>
          <cell r="S57">
            <v>13</v>
          </cell>
          <cell r="T57">
            <v>13</v>
          </cell>
          <cell r="U57">
            <v>13</v>
          </cell>
          <cell r="V57">
            <v>13</v>
          </cell>
          <cell r="W57">
            <v>13</v>
          </cell>
          <cell r="X57">
            <v>13</v>
          </cell>
          <cell r="Y57">
            <v>13</v>
          </cell>
          <cell r="Z57">
            <v>13</v>
          </cell>
          <cell r="AA57">
            <v>13</v>
          </cell>
          <cell r="AB57">
            <v>13</v>
          </cell>
          <cell r="AC57">
            <v>13</v>
          </cell>
          <cell r="AD57">
            <v>13</v>
          </cell>
          <cell r="AE57">
            <v>13</v>
          </cell>
          <cell r="AF57">
            <v>13</v>
          </cell>
          <cell r="AG57">
            <v>13</v>
          </cell>
          <cell r="AH57">
            <v>13</v>
          </cell>
        </row>
        <row r="58"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5">
          <cell r="N65">
            <v>-166</v>
          </cell>
          <cell r="O65">
            <v>-165</v>
          </cell>
          <cell r="P65">
            <v>-169.12499999999997</v>
          </cell>
          <cell r="Q65">
            <v>-173.35312499999998</v>
          </cell>
          <cell r="R65">
            <v>-177.68695312499997</v>
          </cell>
          <cell r="S65">
            <v>-182.12912695312497</v>
          </cell>
          <cell r="T65">
            <v>-186.68235512695307</v>
          </cell>
          <cell r="U65">
            <v>-191.34941400512687</v>
          </cell>
          <cell r="V65">
            <v>-196.13314935525503</v>
          </cell>
          <cell r="W65">
            <v>-201.03647808913638</v>
          </cell>
          <cell r="X65">
            <v>-206.06239004136475</v>
          </cell>
          <cell r="Y65">
            <v>-211.21394979239884</v>
          </cell>
          <cell r="Z65">
            <v>-216.49429853720881</v>
          </cell>
          <cell r="AA65">
            <v>-221.90665600063903</v>
          </cell>
          <cell r="AB65">
            <v>-227.45432240065497</v>
          </cell>
          <cell r="AC65">
            <v>-233.14068046067135</v>
          </cell>
          <cell r="AD65">
            <v>-238.96919747218809</v>
          </cell>
          <cell r="AE65">
            <v>-244.94342740899276</v>
          </cell>
          <cell r="AF65">
            <v>-251.06701309421754</v>
          </cell>
          <cell r="AG65">
            <v>-257.34368842157295</v>
          </cell>
          <cell r="AH65">
            <v>-263.77728063211225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N67">
            <v>-1870</v>
          </cell>
          <cell r="O67">
            <v>-1847</v>
          </cell>
          <cell r="P67">
            <v>-1893.1749999999997</v>
          </cell>
          <cell r="Q67">
            <v>-1940.5043749999998</v>
          </cell>
          <cell r="R67">
            <v>-1989.0169843749998</v>
          </cell>
          <cell r="S67">
            <v>-2038.7424089843746</v>
          </cell>
          <cell r="T67">
            <v>-2089.7109692089839</v>
          </cell>
          <cell r="U67">
            <v>-2141.9537434392082</v>
          </cell>
          <cell r="V67">
            <v>-2195.5025870251879</v>
          </cell>
          <cell r="W67">
            <v>-2250.3901517008176</v>
          </cell>
          <cell r="X67">
            <v>-2306.6499054933374</v>
          </cell>
          <cell r="Y67">
            <v>-2364.3161531306705</v>
          </cell>
          <cell r="Z67">
            <v>-2423.4240569589374</v>
          </cell>
          <cell r="AA67">
            <v>-2484.0096583829109</v>
          </cell>
          <cell r="AB67">
            <v>-2546.1098998424832</v>
          </cell>
          <cell r="AC67">
            <v>-2609.7626473385453</v>
          </cell>
          <cell r="AD67">
            <v>-2675.0067135220083</v>
          </cell>
          <cell r="AE67">
            <v>-2741.8818813600583</v>
          </cell>
          <cell r="AF67">
            <v>-2810.4289283940598</v>
          </cell>
          <cell r="AG67">
            <v>-2880.689651603911</v>
          </cell>
          <cell r="AH67">
            <v>-2952.7068928940084</v>
          </cell>
        </row>
        <row r="68"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0"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</row>
        <row r="74">
          <cell r="N74">
            <v>0</v>
          </cell>
          <cell r="O74">
            <v>-79</v>
          </cell>
          <cell r="P74">
            <v>-80.974999999999994</v>
          </cell>
          <cell r="Q74">
            <v>-82.999375000000001</v>
          </cell>
          <cell r="R74">
            <v>-85.074359374999986</v>
          </cell>
          <cell r="S74">
            <v>-87.201218359374977</v>
          </cell>
          <cell r="T74">
            <v>-89.381248818359353</v>
          </cell>
          <cell r="U74">
            <v>-91.615780038818329</v>
          </cell>
          <cell r="V74">
            <v>-93.906174539788765</v>
          </cell>
          <cell r="W74">
            <v>-96.253828903283477</v>
          </cell>
          <cell r="X74">
            <v>-98.660174625865551</v>
          </cell>
          <cell r="Y74">
            <v>-101.12667899151218</v>
          </cell>
          <cell r="Z74">
            <v>-103.65484596629997</v>
          </cell>
          <cell r="AA74">
            <v>-106.24621711545747</v>
          </cell>
          <cell r="AB74">
            <v>-108.9023725433439</v>
          </cell>
          <cell r="AC74">
            <v>-111.62493185692749</v>
          </cell>
          <cell r="AD74">
            <v>-114.41555515335065</v>
          </cell>
          <cell r="AE74">
            <v>-117.27594403218441</v>
          </cell>
          <cell r="AF74">
            <v>-120.20784263298901</v>
          </cell>
          <cell r="AG74">
            <v>-123.21303869881373</v>
          </cell>
          <cell r="AH74">
            <v>-126.29336466628406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</row>
        <row r="83"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</row>
        <row r="102"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</row>
        <row r="103"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</row>
        <row r="108"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</row>
        <row r="112">
          <cell r="N112">
            <v>95</v>
          </cell>
          <cell r="O112">
            <v>15</v>
          </cell>
          <cell r="P112">
            <v>15.050000000000182</v>
          </cell>
          <cell r="Q112">
            <v>15.101250000000618</v>
          </cell>
          <cell r="R112">
            <v>15.153781250000065</v>
          </cell>
          <cell r="S112">
            <v>15.20762578124959</v>
          </cell>
          <cell r="T112">
            <v>15.262816425781239</v>
          </cell>
          <cell r="U112">
            <v>15.319386836425565</v>
          </cell>
          <cell r="V112">
            <v>15.377371507336193</v>
          </cell>
          <cell r="W112">
            <v>15.436805795019609</v>
          </cell>
          <cell r="X112">
            <v>15.49772593989519</v>
          </cell>
          <cell r="Y112">
            <v>15.560169088393195</v>
          </cell>
          <cell r="Z112">
            <v>15.624173315602548</v>
          </cell>
          <cell r="AA112">
            <v>15.689777648492509</v>
          </cell>
          <cell r="AB112">
            <v>15.757022089705515</v>
          </cell>
          <cell r="AC112">
            <v>15.825947641947096</v>
          </cell>
          <cell r="AD112">
            <v>15.896596332996069</v>
          </cell>
          <cell r="AE112">
            <v>15.969011241321823</v>
          </cell>
          <cell r="AF112">
            <v>16.043236522353709</v>
          </cell>
          <cell r="AG112">
            <v>16.119317435412995</v>
          </cell>
          <cell r="AH112">
            <v>16.197300371298297</v>
          </cell>
        </row>
        <row r="119">
          <cell r="N119">
            <v>53</v>
          </cell>
          <cell r="O119">
            <v>67.615753424657569</v>
          </cell>
          <cell r="P119">
            <v>82.612274590163992</v>
          </cell>
          <cell r="Q119">
            <v>97.747550941781029</v>
          </cell>
          <cell r="R119">
            <v>112.89123971532563</v>
          </cell>
          <cell r="S119">
            <v>128.0885207082091</v>
          </cell>
          <cell r="T119">
            <v>143.29230650710048</v>
          </cell>
          <cell r="U119">
            <v>158.64925206906139</v>
          </cell>
          <cell r="V119">
            <v>174.01548337078765</v>
          </cell>
          <cell r="W119">
            <v>189.44087045505665</v>
          </cell>
          <cell r="X119">
            <v>204.87343762804994</v>
          </cell>
          <cell r="Y119">
            <v>220.47506452184493</v>
          </cell>
          <cell r="Z119">
            <v>236.08694113489071</v>
          </cell>
          <cell r="AA119">
            <v>251.7641146632626</v>
          </cell>
          <cell r="AB119">
            <v>267.44921366612323</v>
          </cell>
          <cell r="AC119">
            <v>283.32092296809003</v>
          </cell>
          <cell r="AD119">
            <v>299.20394604229318</v>
          </cell>
          <cell r="AE119">
            <v>315.15904469335055</v>
          </cell>
          <cell r="AF119">
            <v>331.122891585312</v>
          </cell>
          <cell r="AG119">
            <v>347.29272133095094</v>
          </cell>
          <cell r="AH119">
            <v>363.47503936422504</v>
          </cell>
        </row>
        <row r="120">
          <cell r="N120">
            <v>175</v>
          </cell>
          <cell r="O120">
            <v>172.02739726027397</v>
          </cell>
          <cell r="P120">
            <v>175.84631147540981</v>
          </cell>
          <cell r="Q120">
            <v>180.73628424657534</v>
          </cell>
          <cell r="R120">
            <v>185.25469135273971</v>
          </cell>
          <cell r="S120">
            <v>189.88605863655815</v>
          </cell>
          <cell r="T120">
            <v>194.10142537541617</v>
          </cell>
          <cell r="U120">
            <v>199.49904035503388</v>
          </cell>
          <cell r="V120">
            <v>204.48651636390977</v>
          </cell>
          <cell r="W120">
            <v>209.59867927300746</v>
          </cell>
          <cell r="X120">
            <v>214.25165541807075</v>
          </cell>
          <cell r="Y120">
            <v>220.20961241120338</v>
          </cell>
          <cell r="Z120">
            <v>225.71485272148345</v>
          </cell>
          <cell r="AA120">
            <v>231.35772403952055</v>
          </cell>
          <cell r="AB120">
            <v>236.49373908821207</v>
          </cell>
          <cell r="AC120">
            <v>243.07020881902125</v>
          </cell>
          <cell r="AD120">
            <v>249.14696403949674</v>
          </cell>
          <cell r="AE120">
            <v>255.37563814048409</v>
          </cell>
          <cell r="AF120">
            <v>261.0448377576738</v>
          </cell>
          <cell r="AG120">
            <v>268.30402982134609</v>
          </cell>
          <cell r="AH120">
            <v>275.01163056687972</v>
          </cell>
        </row>
        <row r="121">
          <cell r="N121">
            <v>0</v>
          </cell>
          <cell r="O121">
            <v>16.050000000000011</v>
          </cell>
          <cell r="P121">
            <v>16.451250000000016</v>
          </cell>
          <cell r="Q121">
            <v>16.862531250000018</v>
          </cell>
          <cell r="R121">
            <v>17.28409453125002</v>
          </cell>
          <cell r="S121">
            <v>17.716196894531265</v>
          </cell>
          <cell r="T121">
            <v>18.159101816894548</v>
          </cell>
          <cell r="U121">
            <v>18.61307936231691</v>
          </cell>
          <cell r="V121">
            <v>19.078406346374805</v>
          </cell>
          <cell r="W121">
            <v>19.555366505034186</v>
          </cell>
          <cell r="X121">
            <v>20.044250667660009</v>
          </cell>
          <cell r="Y121">
            <v>20.545356934351503</v>
          </cell>
          <cell r="Z121">
            <v>21.058990857710313</v>
          </cell>
          <cell r="AA121">
            <v>21.585465629153077</v>
          </cell>
          <cell r="AB121">
            <v>22.125102269881893</v>
          </cell>
          <cell r="AC121">
            <v>22.678229826628979</v>
          </cell>
          <cell r="AD121">
            <v>23.245185572294645</v>
          </cell>
          <cell r="AE121">
            <v>23.826315211602036</v>
          </cell>
          <cell r="AF121">
            <v>24.421973091892085</v>
          </cell>
          <cell r="AG121">
            <v>25.032522419189377</v>
          </cell>
          <cell r="AH121">
            <v>25.65833547966912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</row>
        <row r="123"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</row>
        <row r="125"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</row>
        <row r="126"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</row>
        <row r="127"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  <row r="134"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</row>
        <row r="135"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</row>
        <row r="136"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</row>
        <row r="137"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8">
          <cell r="N148">
            <v>175</v>
          </cell>
          <cell r="O148">
            <v>187.69315068493151</v>
          </cell>
          <cell r="P148">
            <v>191.85983606557377</v>
          </cell>
          <cell r="Q148">
            <v>197.19511643835611</v>
          </cell>
          <cell r="R148">
            <v>202.12499434931502</v>
          </cell>
          <cell r="S148">
            <v>207.17811920804795</v>
          </cell>
          <cell r="T148">
            <v>211.77736024237956</v>
          </cell>
          <cell r="U148">
            <v>217.66651149295532</v>
          </cell>
          <cell r="V148">
            <v>223.10817428027914</v>
          </cell>
          <cell r="W148">
            <v>228.68587863728607</v>
          </cell>
          <cell r="X148">
            <v>233.76258017807282</v>
          </cell>
          <cell r="Y148">
            <v>240.26310124329865</v>
          </cell>
          <cell r="Z148">
            <v>246.26967877438108</v>
          </cell>
          <cell r="AA148">
            <v>252.42642074374061</v>
          </cell>
          <cell r="AB148">
            <v>258.03014934631682</v>
          </cell>
          <cell r="AC148">
            <v>265.20550829389242</v>
          </cell>
          <cell r="AD148">
            <v>271.8356460012397</v>
          </cell>
          <cell r="AE148">
            <v>278.63153715127066</v>
          </cell>
          <cell r="AF148">
            <v>284.81700501835832</v>
          </cell>
          <cell r="AG148">
            <v>292.73725871955372</v>
          </cell>
          <cell r="AH148">
            <v>300.05569018754255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</row>
        <row r="152"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</row>
        <row r="153"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</row>
        <row r="154"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</row>
        <row r="155"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</row>
        <row r="165"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</row>
        <row r="170">
          <cell r="N170">
            <v>53</v>
          </cell>
          <cell r="O170">
            <v>68.000000000000028</v>
          </cell>
          <cell r="P170">
            <v>83.05000000000004</v>
          </cell>
          <cell r="Q170">
            <v>98.15125000000026</v>
          </cell>
          <cell r="R170">
            <v>113.30503125000038</v>
          </cell>
          <cell r="S170">
            <v>128.51265703125054</v>
          </cell>
          <cell r="T170">
            <v>143.77547345703161</v>
          </cell>
          <cell r="U170">
            <v>159.09486029345689</v>
          </cell>
          <cell r="V170">
            <v>174.47223180079303</v>
          </cell>
          <cell r="W170">
            <v>189.90903759581221</v>
          </cell>
          <cell r="X170">
            <v>205.40676353570785</v>
          </cell>
          <cell r="Y170">
            <v>220.96693262410116</v>
          </cell>
          <cell r="Z170">
            <v>236.59110593970343</v>
          </cell>
          <cell r="AA170">
            <v>252.28088358819565</v>
          </cell>
          <cell r="AB170">
            <v>268.03790567790037</v>
          </cell>
          <cell r="AC170">
            <v>283.86385331984786</v>
          </cell>
          <cell r="AD170">
            <v>299.7604496528449</v>
          </cell>
          <cell r="AE170">
            <v>315.72946089416598</v>
          </cell>
          <cell r="AF170">
            <v>331.77269741651952</v>
          </cell>
          <cell r="AG170">
            <v>347.89201485193263</v>
          </cell>
          <cell r="AH170">
            <v>364.08931522323127</v>
          </cell>
        </row>
        <row r="173">
          <cell r="N173">
            <v>53</v>
          </cell>
          <cell r="O173">
            <v>68</v>
          </cell>
          <cell r="P173">
            <v>83.050000000000182</v>
          </cell>
          <cell r="Q173">
            <v>98.1512500000008</v>
          </cell>
          <cell r="R173">
            <v>113.30503125000087</v>
          </cell>
          <cell r="S173">
            <v>128.51265703125046</v>
          </cell>
          <cell r="T173">
            <v>143.77547345703169</v>
          </cell>
          <cell r="U173">
            <v>159.09486029345726</v>
          </cell>
          <cell r="V173">
            <v>174.47223180079345</v>
          </cell>
          <cell r="W173">
            <v>189.90903759581306</v>
          </cell>
          <cell r="X173">
            <v>205.40676353570825</v>
          </cell>
          <cell r="Y173">
            <v>220.96693262410145</v>
          </cell>
          <cell r="Z173">
            <v>236.59110593970399</v>
          </cell>
          <cell r="AA173">
            <v>252.2808835881965</v>
          </cell>
          <cell r="AB173">
            <v>268.03790567790202</v>
          </cell>
          <cell r="AC173">
            <v>283.86385331984911</v>
          </cell>
          <cell r="AD173">
            <v>299.76044965284518</v>
          </cell>
          <cell r="AE173">
            <v>315.729460894167</v>
          </cell>
          <cell r="AF173">
            <v>331.77269741652071</v>
          </cell>
          <cell r="AG173">
            <v>347.89201485193371</v>
          </cell>
          <cell r="AH173">
            <v>364.08931522323201</v>
          </cell>
        </row>
        <row r="174"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</row>
        <row r="195"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</row>
        <row r="196"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</row>
        <row r="197"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</row>
        <row r="199"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</row>
        <row r="200"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</row>
        <row r="201"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</row>
        <row r="202"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</row>
        <row r="203"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</row>
        <row r="204"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</row>
        <row r="214">
          <cell r="O214">
            <v>2015.858981994777</v>
          </cell>
          <cell r="P214">
            <v>2059.6520547945202</v>
          </cell>
          <cell r="Q214">
            <v>2110.2050599315071</v>
          </cell>
          <cell r="R214">
            <v>2163.4351264982874</v>
          </cell>
          <cell r="S214">
            <v>2217.5210046607444</v>
          </cell>
          <cell r="T214">
            <v>2273.4704882844603</v>
          </cell>
          <cell r="U214">
            <v>2329.2715470144972</v>
          </cell>
          <cell r="V214">
            <v>2388.027580659736</v>
          </cell>
          <cell r="W214">
            <v>2447.7282701762292</v>
          </cell>
          <cell r="X214">
            <v>2509.4860314238986</v>
          </cell>
          <cell r="Y214">
            <v>2571.0799593606366</v>
          </cell>
          <cell r="Z214">
            <v>2635.9356267002477</v>
          </cell>
          <cell r="AA214">
            <v>2701.8340173677539</v>
          </cell>
          <cell r="AB214">
            <v>2770.0030303290723</v>
          </cell>
          <cell r="AC214">
            <v>2837.9912019698709</v>
          </cell>
          <cell r="AD214">
            <v>2909.5797236094204</v>
          </cell>
          <cell r="AE214">
            <v>2982.3192166996555</v>
          </cell>
          <cell r="AF214">
            <v>3057.5650519475412</v>
          </cell>
          <cell r="AG214">
            <v>3132.61127221468</v>
          </cell>
          <cell r="AH214">
            <v>3211.6316052212019</v>
          </cell>
        </row>
        <row r="215">
          <cell r="O215">
            <v>80.113620744948918</v>
          </cell>
          <cell r="P215">
            <v>81.854030990343588</v>
          </cell>
          <cell r="Q215">
            <v>83.86309229732764</v>
          </cell>
          <cell r="R215">
            <v>85.978544520547928</v>
          </cell>
          <cell r="S215">
            <v>88.128008133561636</v>
          </cell>
          <cell r="T215">
            <v>90.351534556759461</v>
          </cell>
          <cell r="U215">
            <v>92.569162325464362</v>
          </cell>
          <cell r="V215">
            <v>94.904225758956215</v>
          </cell>
          <cell r="W215">
            <v>97.276831402930142</v>
          </cell>
          <cell r="X215">
            <v>99.731188531501189</v>
          </cell>
          <cell r="Y215">
            <v>102.17903464920562</v>
          </cell>
          <cell r="Z215">
            <v>104.75650776752101</v>
          </cell>
          <cell r="AA215">
            <v>107.37542046170903</v>
          </cell>
          <cell r="AB215">
            <v>110.08457149842314</v>
          </cell>
          <cell r="AC215">
            <v>112.78653559741166</v>
          </cell>
          <cell r="AD215">
            <v>115.63158365064761</v>
          </cell>
          <cell r="AE215">
            <v>118.52237324191378</v>
          </cell>
          <cell r="AF215">
            <v>121.51276907888888</v>
          </cell>
          <cell r="AG215">
            <v>124.49523188135836</v>
          </cell>
          <cell r="AH215">
            <v>127.63563259696777</v>
          </cell>
        </row>
        <row r="216"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</row>
        <row r="217">
          <cell r="O217">
            <v>13</v>
          </cell>
          <cell r="P217">
            <v>13</v>
          </cell>
          <cell r="Q217">
            <v>13</v>
          </cell>
          <cell r="R217">
            <v>13</v>
          </cell>
          <cell r="S217">
            <v>13</v>
          </cell>
          <cell r="T217">
            <v>13</v>
          </cell>
          <cell r="U217">
            <v>13</v>
          </cell>
          <cell r="V217">
            <v>13</v>
          </cell>
          <cell r="W217">
            <v>13</v>
          </cell>
          <cell r="X217">
            <v>13</v>
          </cell>
          <cell r="Y217">
            <v>13</v>
          </cell>
          <cell r="Z217">
            <v>13</v>
          </cell>
          <cell r="AA217">
            <v>13</v>
          </cell>
          <cell r="AB217">
            <v>13</v>
          </cell>
          <cell r="AC217">
            <v>13</v>
          </cell>
          <cell r="AD217">
            <v>13</v>
          </cell>
          <cell r="AE217">
            <v>13</v>
          </cell>
          <cell r="AF217">
            <v>13</v>
          </cell>
          <cell r="AG217">
            <v>13</v>
          </cell>
          <cell r="AH217">
            <v>13</v>
          </cell>
        </row>
        <row r="218"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</row>
        <row r="219"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</row>
        <row r="220"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</row>
        <row r="221">
          <cell r="O221">
            <v>-179.19637978813307</v>
          </cell>
          <cell r="P221">
            <v>-184.37414964715157</v>
          </cell>
          <cell r="Q221">
            <v>-188.89950979841745</v>
          </cell>
          <cell r="R221">
            <v>-193.66451281728442</v>
          </cell>
          <cell r="S221">
            <v>-198.50612563771651</v>
          </cell>
          <cell r="T221">
            <v>-203.51456307854872</v>
          </cell>
          <cell r="U221">
            <v>-208.50971394823662</v>
          </cell>
          <cell r="V221">
            <v>-213.76938570432901</v>
          </cell>
          <cell r="W221">
            <v>-219.11362034693721</v>
          </cell>
          <cell r="X221">
            <v>-224.64199815601657</v>
          </cell>
          <cell r="Y221">
            <v>-230.15571007659477</v>
          </cell>
          <cell r="Z221">
            <v>-235.96140356142584</v>
          </cell>
          <cell r="AA221">
            <v>-241.86043865046148</v>
          </cell>
          <cell r="AB221">
            <v>-247.96273334036857</v>
          </cell>
          <cell r="AC221">
            <v>-254.0488396334955</v>
          </cell>
          <cell r="AD221">
            <v>-260.45723894106953</v>
          </cell>
          <cell r="AE221">
            <v>-266.96866991459626</v>
          </cell>
          <cell r="AF221">
            <v>-273.70446145570816</v>
          </cell>
          <cell r="AG221">
            <v>-280.42238403577556</v>
          </cell>
          <cell r="AH221">
            <v>-287.49605779974814</v>
          </cell>
        </row>
        <row r="222">
          <cell r="O222">
            <v>-2005.913414961708</v>
          </cell>
          <cell r="P222">
            <v>-2063.8730569593272</v>
          </cell>
          <cell r="Q222">
            <v>-2114.5296642283456</v>
          </cell>
          <cell r="R222">
            <v>-2167.8688192334807</v>
          </cell>
          <cell r="S222">
            <v>-2222.0655397143173</v>
          </cell>
          <cell r="T222">
            <v>-2278.1296848853303</v>
          </cell>
          <cell r="U222">
            <v>-2334.0451009842004</v>
          </cell>
          <cell r="V222">
            <v>-2392.9215478539131</v>
          </cell>
          <cell r="W222">
            <v>-2452.7445865502609</v>
          </cell>
          <cell r="X222">
            <v>-2514.6289126918946</v>
          </cell>
          <cell r="Y222">
            <v>-2576.3490697664884</v>
          </cell>
          <cell r="Z222">
            <v>-2641.337650775476</v>
          </cell>
          <cell r="AA222">
            <v>-2707.371092044863</v>
          </cell>
          <cell r="AB222">
            <v>-2775.6798089676404</v>
          </cell>
          <cell r="AC222">
            <v>-2843.8073139579774</v>
          </cell>
          <cell r="AD222">
            <v>-2915.5425474191234</v>
          </cell>
          <cell r="AE222">
            <v>-2988.4311111046018</v>
          </cell>
          <cell r="AF222">
            <v>-3063.8311533860183</v>
          </cell>
          <cell r="AG222">
            <v>-3139.0311716004703</v>
          </cell>
          <cell r="AH222">
            <v>-3218.2134470068781</v>
          </cell>
        </row>
        <row r="223"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</row>
        <row r="224">
          <cell r="O224">
            <v>176.55</v>
          </cell>
          <cell r="P224">
            <v>197.01374999999999</v>
          </cell>
          <cell r="Q224">
            <v>201.93909374999998</v>
          </cell>
          <cell r="R224">
            <v>206.98757109374998</v>
          </cell>
          <cell r="S224">
            <v>212.16226037109374</v>
          </cell>
          <cell r="T224">
            <v>217.46631688037104</v>
          </cell>
          <cell r="U224">
            <v>222.9029748023803</v>
          </cell>
          <cell r="V224">
            <v>228.4755491724398</v>
          </cell>
          <cell r="W224">
            <v>234.18743790175074</v>
          </cell>
          <cell r="X224">
            <v>240.04212384929448</v>
          </cell>
          <cell r="Y224">
            <v>246.04317694552674</v>
          </cell>
          <cell r="Z224">
            <v>252.19425636916495</v>
          </cell>
          <cell r="AA224">
            <v>258.49911277839408</v>
          </cell>
          <cell r="AB224">
            <v>264.9615905978539</v>
          </cell>
          <cell r="AC224">
            <v>271.5856303628002</v>
          </cell>
          <cell r="AD224">
            <v>278.37527112187024</v>
          </cell>
          <cell r="AE224">
            <v>285.33465289991693</v>
          </cell>
          <cell r="AF224">
            <v>292.4680192224148</v>
          </cell>
          <cell r="AG224">
            <v>299.77971970297517</v>
          </cell>
          <cell r="AH224">
            <v>307.27421269554952</v>
          </cell>
        </row>
        <row r="225"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</row>
        <row r="226">
          <cell r="O226">
            <v>-85.797054565227356</v>
          </cell>
          <cell r="P226">
            <v>-88.276108012878652</v>
          </cell>
          <cell r="Q226">
            <v>-90.442795600454431</v>
          </cell>
          <cell r="R226">
            <v>-92.724221288275572</v>
          </cell>
          <cell r="S226">
            <v>-95.042326820482444</v>
          </cell>
          <cell r="T226">
            <v>-97.440305958820304</v>
          </cell>
          <cell r="U226">
            <v>-99.831923647943597</v>
          </cell>
          <cell r="V226">
            <v>-102.35019073116358</v>
          </cell>
          <cell r="W226">
            <v>-104.90894549944265</v>
          </cell>
          <cell r="X226">
            <v>-107.55586578378977</v>
          </cell>
          <cell r="Y226">
            <v>-110.19576421849084</v>
          </cell>
          <cell r="Z226">
            <v>-112.97545988698572</v>
          </cell>
          <cell r="AA226">
            <v>-115.79984638416035</v>
          </cell>
          <cell r="AB226">
            <v>-118.72155111447951</v>
          </cell>
          <cell r="AC226">
            <v>-121.63550503664331</v>
          </cell>
          <cell r="AD226">
            <v>-124.70376894754236</v>
          </cell>
          <cell r="AE226">
            <v>-127.82136317123096</v>
          </cell>
          <cell r="AF226">
            <v>-131.04637851515724</v>
          </cell>
          <cell r="AG226">
            <v>-134.26283841712896</v>
          </cell>
          <cell r="AH226">
            <v>-137.64962767381883</v>
          </cell>
        </row>
        <row r="227"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</row>
        <row r="232"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</row>
        <row r="233"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</row>
        <row r="234"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</row>
        <row r="235"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</row>
        <row r="236"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</row>
        <row r="242"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</row>
        <row r="243"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</row>
        <row r="244"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</row>
        <row r="245"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</row>
        <row r="246"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</row>
        <row r="247"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</row>
        <row r="248"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51">
          <cell r="O251">
            <v>14.615753424657569</v>
          </cell>
          <cell r="P251">
            <v>14.996521165506422</v>
          </cell>
          <cell r="Q251">
            <v>15.135276351617037</v>
          </cell>
          <cell r="R251">
            <v>15.143688773544596</v>
          </cell>
          <cell r="S251">
            <v>15.197280992883478</v>
          </cell>
          <cell r="T251">
            <v>15.203785798891388</v>
          </cell>
          <cell r="U251">
            <v>15.356945561960913</v>
          </cell>
          <cell r="V251">
            <v>15.366231301726273</v>
          </cell>
          <cell r="W251">
            <v>15.425387084269019</v>
          </cell>
          <cell r="X251">
            <v>15.432567172993274</v>
          </cell>
          <cell r="Y251">
            <v>15.601626893794986</v>
          </cell>
          <cell r="Z251">
            <v>15.611876613045794</v>
          </cell>
          <cell r="AA251">
            <v>15.677173528371881</v>
          </cell>
          <cell r="AB251">
            <v>15.685099002860611</v>
          </cell>
          <cell r="AC251">
            <v>15.871709301966774</v>
          </cell>
          <cell r="AD251">
            <v>15.883023074203152</v>
          </cell>
          <cell r="AE251">
            <v>15.955098651057341</v>
          </cell>
          <cell r="AF251">
            <v>15.963846891961452</v>
          </cell>
          <cell r="AG251">
            <v>16.169829745638907</v>
          </cell>
          <cell r="AH251">
            <v>16.1823180332741</v>
          </cell>
        </row>
        <row r="1358"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>
            <v>0</v>
          </cell>
          <cell r="AH1358">
            <v>0</v>
          </cell>
        </row>
        <row r="1359"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0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  <cell r="AG1359">
            <v>0</v>
          </cell>
          <cell r="AH1359">
            <v>0</v>
          </cell>
        </row>
        <row r="1360"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</row>
      </sheetData>
      <sheetData sheetId="20"/>
      <sheetData sheetId="21">
        <row r="504">
          <cell r="O504"/>
        </row>
        <row r="505">
          <cell r="O505"/>
        </row>
        <row r="506">
          <cell r="O506"/>
        </row>
        <row r="507">
          <cell r="O507"/>
        </row>
        <row r="508">
          <cell r="O508"/>
        </row>
        <row r="509">
          <cell r="O509"/>
        </row>
        <row r="510">
          <cell r="O510"/>
        </row>
        <row r="511">
          <cell r="O511"/>
        </row>
        <row r="512">
          <cell r="O512"/>
        </row>
        <row r="513">
          <cell r="O513"/>
        </row>
        <row r="514">
          <cell r="O514"/>
        </row>
        <row r="515">
          <cell r="O515"/>
        </row>
        <row r="516">
          <cell r="O516"/>
        </row>
        <row r="517">
          <cell r="O517"/>
        </row>
        <row r="518">
          <cell r="O518"/>
        </row>
        <row r="519">
          <cell r="O519"/>
        </row>
        <row r="520">
          <cell r="O520"/>
        </row>
        <row r="521">
          <cell r="O521"/>
        </row>
        <row r="522">
          <cell r="O522"/>
        </row>
        <row r="523">
          <cell r="O523"/>
        </row>
        <row r="524">
          <cell r="O524"/>
        </row>
        <row r="525">
          <cell r="O525"/>
        </row>
        <row r="526">
          <cell r="O526"/>
        </row>
        <row r="527">
          <cell r="O527"/>
        </row>
        <row r="528">
          <cell r="O528"/>
        </row>
        <row r="882">
          <cell r="O882"/>
        </row>
        <row r="883">
          <cell r="O883"/>
        </row>
        <row r="884">
          <cell r="O884"/>
        </row>
        <row r="885">
          <cell r="O885"/>
        </row>
        <row r="886">
          <cell r="O886"/>
        </row>
        <row r="887">
          <cell r="O887"/>
        </row>
        <row r="888">
          <cell r="O888"/>
        </row>
        <row r="889">
          <cell r="O889"/>
        </row>
        <row r="890">
          <cell r="O890"/>
        </row>
        <row r="891">
          <cell r="O891"/>
        </row>
        <row r="892">
          <cell r="O892"/>
        </row>
        <row r="893">
          <cell r="O893"/>
        </row>
        <row r="894">
          <cell r="O894"/>
        </row>
        <row r="895">
          <cell r="O895"/>
        </row>
        <row r="896">
          <cell r="O896"/>
        </row>
        <row r="897">
          <cell r="O897"/>
        </row>
        <row r="898">
          <cell r="O898"/>
        </row>
        <row r="899">
          <cell r="O899"/>
        </row>
        <row r="900">
          <cell r="O900"/>
        </row>
        <row r="901">
          <cell r="O901"/>
        </row>
        <row r="902">
          <cell r="O902"/>
        </row>
        <row r="903">
          <cell r="O903"/>
        </row>
        <row r="904">
          <cell r="O904"/>
        </row>
        <row r="905">
          <cell r="O905"/>
        </row>
        <row r="906">
          <cell r="O906"/>
        </row>
      </sheetData>
      <sheetData sheetId="22"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</row>
        <row r="41"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</row>
        <row r="44"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</row>
        <row r="58"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5"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68"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0"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</row>
        <row r="83"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</row>
        <row r="102"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</row>
        <row r="103"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</row>
        <row r="118"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</row>
        <row r="119"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</row>
        <row r="120"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</row>
        <row r="123"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</row>
        <row r="125"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</row>
        <row r="126"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  <row r="134"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</row>
        <row r="135"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</row>
        <row r="136"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</row>
        <row r="137"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</row>
        <row r="152"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</row>
        <row r="157"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</row>
        <row r="158"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</row>
        <row r="166"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</row>
        <row r="169"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</row>
        <row r="170"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</row>
        <row r="171"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</row>
        <row r="172"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</row>
        <row r="173"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</row>
        <row r="174"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</row>
        <row r="195"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</row>
        <row r="196"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</row>
        <row r="197"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</row>
        <row r="199"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</row>
        <row r="200"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</row>
        <row r="201"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</row>
        <row r="210"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</row>
        <row r="211"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</row>
        <row r="212"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</row>
        <row r="213"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</row>
        <row r="214"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</row>
        <row r="215"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</row>
        <row r="216"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</row>
        <row r="218"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</row>
        <row r="219"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</row>
        <row r="220"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</row>
        <row r="221"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</row>
        <row r="222"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</row>
        <row r="227"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</row>
        <row r="228"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</row>
        <row r="229"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</row>
        <row r="230"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</row>
        <row r="231"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</row>
        <row r="232"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</row>
        <row r="238"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</row>
        <row r="239"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</row>
        <row r="240"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</row>
        <row r="241"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</row>
        <row r="242"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</row>
        <row r="243"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</row>
        <row r="246"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</row>
        <row r="1291"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</row>
        <row r="1292"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</row>
        <row r="1293"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</row>
      </sheetData>
      <sheetData sheetId="23"/>
      <sheetData sheetId="24">
        <row r="39">
          <cell r="N39">
            <v>16368</v>
          </cell>
          <cell r="O39">
            <v>17502</v>
          </cell>
          <cell r="P39">
            <v>19772.825000000001</v>
          </cell>
          <cell r="Q39">
            <v>22173.378125000003</v>
          </cell>
          <cell r="R39">
            <v>24525.679028125003</v>
          </cell>
          <cell r="S39">
            <v>26509.318458828126</v>
          </cell>
          <cell r="T39">
            <v>27452.93499804883</v>
          </cell>
          <cell r="U39">
            <v>28360.16952698255</v>
          </cell>
          <cell r="V39">
            <v>29290.439365298913</v>
          </cell>
          <cell r="W39">
            <v>30028.700349431383</v>
          </cell>
          <cell r="X39">
            <v>30785.517858167172</v>
          </cell>
          <cell r="Y39">
            <v>30937.366887129785</v>
          </cell>
          <cell r="Z39">
            <v>31108.787141816469</v>
          </cell>
          <cell r="AA39">
            <v>31269.817902870316</v>
          </cell>
          <cell r="AB39">
            <v>31434.49943295051</v>
          </cell>
          <cell r="AC39">
            <v>31604.873001282711</v>
          </cell>
          <cell r="AD39">
            <v>31779.980908823214</v>
          </cell>
          <cell r="AE39">
            <v>31958.866514052232</v>
          </cell>
          <cell r="AF39">
            <v>32143.574259411973</v>
          </cell>
          <cell r="AG39">
            <v>32333.149698405712</v>
          </cell>
          <cell r="AH39">
            <v>32528.639523374291</v>
          </cell>
        </row>
        <row r="40">
          <cell r="N40">
            <v>9520</v>
          </cell>
          <cell r="O40">
            <v>8822</v>
          </cell>
          <cell r="P40">
            <v>9092.8700000000008</v>
          </cell>
          <cell r="Q40">
            <v>9362.668450000001</v>
          </cell>
          <cell r="R40">
            <v>9663.6164632500004</v>
          </cell>
          <cell r="S40">
            <v>9953.6923606312484</v>
          </cell>
          <cell r="T40">
            <v>10252.376929737029</v>
          </cell>
          <cell r="U40">
            <v>10551.640476837156</v>
          </cell>
          <cell r="V40">
            <v>10858.947777569052</v>
          </cell>
          <cell r="W40">
            <v>11158.871472008279</v>
          </cell>
          <cell r="X40">
            <v>11467.018258808484</v>
          </cell>
          <cell r="Y40">
            <v>11754.483826996522</v>
          </cell>
          <cell r="Z40">
            <v>12050.611034389261</v>
          </cell>
          <cell r="AA40">
            <v>12355.466421966818</v>
          </cell>
          <cell r="AB40">
            <v>12668.118194233815</v>
          </cell>
          <cell r="AC40">
            <v>12989.636260807487</v>
          </cell>
          <cell r="AD40">
            <v>13321.092279045499</v>
          </cell>
          <cell r="AE40">
            <v>13660.559697739462</v>
          </cell>
          <cell r="AF40">
            <v>14010.113801900776</v>
          </cell>
          <cell r="AG40">
            <v>14369.83175866612</v>
          </cell>
          <cell r="AH40">
            <v>14739.792664350598</v>
          </cell>
        </row>
        <row r="41"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N42">
            <v>0</v>
          </cell>
          <cell r="O42">
            <v>644</v>
          </cell>
          <cell r="P42">
            <v>661.71</v>
          </cell>
          <cell r="Q42">
            <v>679.90702500000009</v>
          </cell>
          <cell r="R42">
            <v>698.60446818750006</v>
          </cell>
          <cell r="S42">
            <v>717.81609106265637</v>
          </cell>
          <cell r="T42">
            <v>737.55603356687959</v>
          </cell>
          <cell r="U42">
            <v>757.83882448996883</v>
          </cell>
          <cell r="V42">
            <v>778.67939216344291</v>
          </cell>
          <cell r="W42">
            <v>800.09307544793762</v>
          </cell>
          <cell r="X42">
            <v>822.09563502275603</v>
          </cell>
          <cell r="Y42">
            <v>844.70326498588179</v>
          </cell>
          <cell r="Z42">
            <v>867.93260477299361</v>
          </cell>
          <cell r="AA42">
            <v>891.80075140425106</v>
          </cell>
          <cell r="AB42">
            <v>916.32527206786801</v>
          </cell>
          <cell r="AC42">
            <v>941.52421704973437</v>
          </cell>
          <cell r="AD42">
            <v>967.41613301860218</v>
          </cell>
          <cell r="AE42">
            <v>994.02007667661383</v>
          </cell>
          <cell r="AF42">
            <v>1021.3556287852208</v>
          </cell>
          <cell r="AG42">
            <v>1049.4429085768145</v>
          </cell>
          <cell r="AH42">
            <v>1078.3025885626769</v>
          </cell>
        </row>
        <row r="43">
          <cell r="N43">
            <v>11626</v>
          </cell>
          <cell r="O43">
            <v>12003</v>
          </cell>
          <cell r="P43">
            <v>12183.535</v>
          </cell>
          <cell r="Q43">
            <v>12366.815024999994</v>
          </cell>
          <cell r="R43">
            <v>12552.882175374996</v>
          </cell>
          <cell r="S43">
            <v>12741.779206130619</v>
          </cell>
          <cell r="T43">
            <v>12933.5495373007</v>
          </cell>
          <cell r="U43">
            <v>13128.237264515288</v>
          </cell>
          <cell r="V43">
            <v>13325.887169741969</v>
          </cell>
          <cell r="W43">
            <v>13526.544732203527</v>
          </cell>
          <cell r="X43">
            <v>13730.256139474892</v>
          </cell>
          <cell r="Y43">
            <v>13937.068298762537</v>
          </cell>
          <cell r="Z43">
            <v>14147.028848369384</v>
          </cell>
          <cell r="AA43">
            <v>14360.18616934847</v>
          </cell>
          <cell r="AB43">
            <v>14576.589397348582</v>
          </cell>
          <cell r="AC43">
            <v>14796.288434655191</v>
          </cell>
          <cell r="AD43">
            <v>15019.333962430055</v>
          </cell>
          <cell r="AE43">
            <v>15245.777453152923</v>
          </cell>
          <cell r="AF43">
            <v>15475.671183268792</v>
          </cell>
          <cell r="AG43">
            <v>15709.068246044364</v>
          </cell>
          <cell r="AH43">
            <v>15946.022564637236</v>
          </cell>
        </row>
        <row r="44"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N45">
            <v>330</v>
          </cell>
          <cell r="O45">
            <v>330</v>
          </cell>
          <cell r="P45">
            <v>330</v>
          </cell>
          <cell r="Q45">
            <v>330</v>
          </cell>
          <cell r="R45">
            <v>330</v>
          </cell>
          <cell r="S45">
            <v>330</v>
          </cell>
          <cell r="T45">
            <v>330</v>
          </cell>
          <cell r="U45">
            <v>330</v>
          </cell>
          <cell r="V45">
            <v>330</v>
          </cell>
          <cell r="W45">
            <v>330</v>
          </cell>
          <cell r="X45">
            <v>330</v>
          </cell>
          <cell r="Y45">
            <v>330</v>
          </cell>
          <cell r="Z45">
            <v>330</v>
          </cell>
          <cell r="AA45">
            <v>330</v>
          </cell>
          <cell r="AB45">
            <v>330</v>
          </cell>
          <cell r="AC45">
            <v>330</v>
          </cell>
          <cell r="AD45">
            <v>330</v>
          </cell>
          <cell r="AE45">
            <v>330</v>
          </cell>
          <cell r="AF45">
            <v>330</v>
          </cell>
          <cell r="AG45">
            <v>330</v>
          </cell>
          <cell r="AH45">
            <v>330</v>
          </cell>
        </row>
        <row r="46">
          <cell r="N46">
            <v>3493</v>
          </cell>
          <cell r="O46">
            <v>5248</v>
          </cell>
          <cell r="P46">
            <v>0</v>
          </cell>
          <cell r="Q46">
            <v>101.5</v>
          </cell>
          <cell r="R46">
            <v>1037</v>
          </cell>
          <cell r="S46">
            <v>2167.5</v>
          </cell>
          <cell r="T46">
            <v>3950</v>
          </cell>
          <cell r="U46">
            <v>7853</v>
          </cell>
          <cell r="V46">
            <v>5939</v>
          </cell>
          <cell r="W46">
            <v>4710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N48">
            <v>0</v>
          </cell>
          <cell r="O48">
            <v>33</v>
          </cell>
          <cell r="P48">
            <v>33</v>
          </cell>
          <cell r="Q48">
            <v>33</v>
          </cell>
          <cell r="R48">
            <v>33</v>
          </cell>
          <cell r="S48">
            <v>33</v>
          </cell>
          <cell r="T48">
            <v>33</v>
          </cell>
          <cell r="U48">
            <v>33</v>
          </cell>
          <cell r="V48">
            <v>33</v>
          </cell>
          <cell r="W48">
            <v>33</v>
          </cell>
          <cell r="X48">
            <v>33</v>
          </cell>
          <cell r="Y48">
            <v>33</v>
          </cell>
          <cell r="Z48">
            <v>33</v>
          </cell>
          <cell r="AA48">
            <v>33</v>
          </cell>
          <cell r="AB48">
            <v>33</v>
          </cell>
          <cell r="AC48">
            <v>33</v>
          </cell>
          <cell r="AD48">
            <v>33</v>
          </cell>
          <cell r="AE48">
            <v>33</v>
          </cell>
          <cell r="AF48">
            <v>33</v>
          </cell>
          <cell r="AG48">
            <v>33</v>
          </cell>
          <cell r="AH48">
            <v>33</v>
          </cell>
        </row>
        <row r="49"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3"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</row>
        <row r="54"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</row>
        <row r="58"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  <row r="61"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</row>
        <row r="64"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</row>
        <row r="65"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68"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0"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</row>
        <row r="86">
          <cell r="N86">
            <v>230</v>
          </cell>
          <cell r="O86">
            <v>228</v>
          </cell>
          <cell r="P86">
            <v>231.375</v>
          </cell>
          <cell r="Q86">
            <v>234.83437500000002</v>
          </cell>
          <cell r="R86">
            <v>238.38023437499999</v>
          </cell>
          <cell r="S86">
            <v>242.01474023437498</v>
          </cell>
          <cell r="T86">
            <v>245.74010874023432</v>
          </cell>
          <cell r="U86">
            <v>249.55861145874019</v>
          </cell>
          <cell r="V86">
            <v>253.47257674520864</v>
          </cell>
          <cell r="W86">
            <v>257.48439116383884</v>
          </cell>
          <cell r="X86">
            <v>261.59650094293482</v>
          </cell>
          <cell r="Y86">
            <v>265.81141346650816</v>
          </cell>
          <cell r="Z86">
            <v>270.13169880317082</v>
          </cell>
          <cell r="AA86">
            <v>274.55999127325009</v>
          </cell>
          <cell r="AB86">
            <v>279.09899105508134</v>
          </cell>
          <cell r="AC86">
            <v>283.75146583145835</v>
          </cell>
          <cell r="AD86">
            <v>288.52025247724481</v>
          </cell>
          <cell r="AE86">
            <v>293.40825878917587</v>
          </cell>
          <cell r="AF86">
            <v>298.41846525890526</v>
          </cell>
          <cell r="AG86">
            <v>303.55392689037791</v>
          </cell>
          <cell r="AH86">
            <v>308.81777506263734</v>
          </cell>
        </row>
        <row r="87">
          <cell r="N87">
            <v>442</v>
          </cell>
          <cell r="O87">
            <v>446</v>
          </cell>
          <cell r="P87">
            <v>455.42500000000001</v>
          </cell>
          <cell r="Q87">
            <v>465.05112500000001</v>
          </cell>
          <cell r="R87">
            <v>474.88271312499995</v>
          </cell>
          <cell r="S87">
            <v>484.92419715312496</v>
          </cell>
          <cell r="T87">
            <v>495.18010660595314</v>
          </cell>
          <cell r="U87">
            <v>505.6550698855819</v>
          </cell>
          <cell r="V87">
            <v>516.35381645949099</v>
          </cell>
          <cell r="W87">
            <v>527.2811790942834</v>
          </cell>
          <cell r="X87">
            <v>538.44209613941155</v>
          </cell>
          <cell r="Y87">
            <v>549.84161386202322</v>
          </cell>
          <cell r="Z87">
            <v>561.48488883408288</v>
          </cell>
          <cell r="AA87">
            <v>573.37719037295415</v>
          </cell>
          <cell r="AB87">
            <v>585.52390303665766</v>
          </cell>
          <cell r="AC87">
            <v>597.93052917504133</v>
          </cell>
          <cell r="AD87">
            <v>610.60269153813397</v>
          </cell>
          <cell r="AE87">
            <v>623.54613594297803</v>
          </cell>
          <cell r="AF87">
            <v>636.7667340002713</v>
          </cell>
          <cell r="AG87">
            <v>650.270485902171</v>
          </cell>
          <cell r="AH87">
            <v>664.06352327265631</v>
          </cell>
        </row>
        <row r="94">
          <cell r="N94">
            <v>-15871</v>
          </cell>
          <cell r="O94">
            <v>-16440</v>
          </cell>
          <cell r="P94">
            <v>-16801.465</v>
          </cell>
          <cell r="Q94">
            <v>-17171.013725000001</v>
          </cell>
          <cell r="R94">
            <v>-17548.830230724998</v>
          </cell>
          <cell r="S94">
            <v>-17935.102841101325</v>
          </cell>
          <cell r="T94">
            <v>-18330.024249041835</v>
          </cell>
          <cell r="U94">
            <v>-18733.791619652482</v>
          </cell>
          <cell r="V94">
            <v>-19146.606695919243</v>
          </cell>
          <cell r="W94">
            <v>-19568.675906936125</v>
          </cell>
          <cell r="X94">
            <v>-20000.210478736208</v>
          </cell>
          <cell r="Y94">
            <v>-20441.426547789382</v>
          </cell>
          <cell r="Z94">
            <v>-20892.545277231973</v>
          </cell>
          <cell r="AA94">
            <v>-21353.792975895059</v>
          </cell>
          <cell r="AB94">
            <v>-21825.40122019991</v>
          </cell>
          <cell r="AC94">
            <v>-22307.606978990781</v>
          </cell>
          <cell r="AD94">
            <v>-22800.652741376845</v>
          </cell>
          <cell r="AE94">
            <v>-23304.786647657114</v>
          </cell>
          <cell r="AF94">
            <v>-23820.262623403683</v>
          </cell>
          <cell r="AG94">
            <v>-24347.340516780871</v>
          </cell>
          <cell r="AH94">
            <v>-24886.286239179419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N96">
            <v>-14589</v>
          </cell>
          <cell r="O96">
            <v>-16090</v>
          </cell>
          <cell r="P96">
            <v>-16445.934999999998</v>
          </cell>
          <cell r="Q96">
            <v>-16809.842075</v>
          </cell>
          <cell r="R96">
            <v>-17181.902000874998</v>
          </cell>
          <cell r="S96">
            <v>-17562.299702376873</v>
          </cell>
          <cell r="T96">
            <v>-17951.224349445893</v>
          </cell>
          <cell r="U96">
            <v>-18348.869455781834</v>
          </cell>
          <cell r="V96">
            <v>-18755.432979728164</v>
          </cell>
          <cell r="W96">
            <v>-19171.11742752419</v>
          </cell>
          <cell r="X96">
            <v>-19596.129958981175</v>
          </cell>
          <cell r="Y96">
            <v>-20030.682495639965</v>
          </cell>
          <cell r="Z96">
            <v>-20474.991831468906</v>
          </cell>
          <cell r="AA96">
            <v>-20929.27974616233</v>
          </cell>
          <cell r="AB96">
            <v>-21393.773121101221</v>
          </cell>
          <cell r="AC96">
            <v>-21868.704058039286</v>
          </cell>
          <cell r="AD96">
            <v>-22354.310000579011</v>
          </cell>
          <cell r="AE96">
            <v>-22850.833858504004</v>
          </cell>
          <cell r="AF96">
            <v>-23358.524135035332</v>
          </cell>
          <cell r="AG96">
            <v>-23877.635057081319</v>
          </cell>
          <cell r="AH96">
            <v>-24408.426708551851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N99">
            <v>-13690</v>
          </cell>
          <cell r="O99">
            <v>-15133</v>
          </cell>
          <cell r="P99">
            <v>-15133</v>
          </cell>
          <cell r="Q99">
            <v>-15163</v>
          </cell>
          <cell r="R99">
            <v>-15163</v>
          </cell>
          <cell r="S99">
            <v>-15163</v>
          </cell>
          <cell r="T99">
            <v>-15163</v>
          </cell>
          <cell r="U99">
            <v>-15163</v>
          </cell>
          <cell r="V99">
            <v>-15163</v>
          </cell>
          <cell r="W99">
            <v>-15463</v>
          </cell>
          <cell r="X99">
            <v>-15463</v>
          </cell>
          <cell r="Y99">
            <v>-2042</v>
          </cell>
          <cell r="Z99">
            <v>-2042</v>
          </cell>
          <cell r="AA99">
            <v>-2042</v>
          </cell>
          <cell r="AB99">
            <v>-2042</v>
          </cell>
          <cell r="AC99">
            <v>-2042</v>
          </cell>
          <cell r="AD99">
            <v>-2042</v>
          </cell>
          <cell r="AE99">
            <v>-2042</v>
          </cell>
          <cell r="AF99">
            <v>-2042</v>
          </cell>
          <cell r="AG99">
            <v>-2042</v>
          </cell>
          <cell r="AH99">
            <v>-2042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</row>
        <row r="102"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</row>
        <row r="103">
          <cell r="N103">
            <v>-487</v>
          </cell>
          <cell r="O103">
            <v>-583</v>
          </cell>
          <cell r="P103">
            <v>-597.57499999999993</v>
          </cell>
          <cell r="Q103">
            <v>-612.51437499999997</v>
          </cell>
          <cell r="R103">
            <v>-627.82723437499988</v>
          </cell>
          <cell r="S103">
            <v>-643.52291523437486</v>
          </cell>
          <cell r="T103">
            <v>-659.61098811523425</v>
          </cell>
          <cell r="U103">
            <v>-676.10126281811495</v>
          </cell>
          <cell r="V103">
            <v>-693.00379438856771</v>
          </cell>
          <cell r="W103">
            <v>-710.32888924828194</v>
          </cell>
          <cell r="X103">
            <v>-728.08711147948884</v>
          </cell>
          <cell r="Y103">
            <v>-746.28928926647598</v>
          </cell>
          <cell r="Z103">
            <v>-764.94652149813783</v>
          </cell>
          <cell r="AA103">
            <v>-784.07018453559124</v>
          </cell>
          <cell r="AB103">
            <v>-803.67193914898087</v>
          </cell>
          <cell r="AC103">
            <v>-823.76373762770538</v>
          </cell>
          <cell r="AD103">
            <v>-844.3578310683979</v>
          </cell>
          <cell r="AE103">
            <v>-865.4667768451078</v>
          </cell>
          <cell r="AF103">
            <v>-887.10344626623532</v>
          </cell>
          <cell r="AG103">
            <v>-909.28103242289126</v>
          </cell>
          <cell r="AH103">
            <v>-932.01305823346343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N107">
            <v>-339</v>
          </cell>
          <cell r="O107">
            <v>-383.45803997614189</v>
          </cell>
          <cell r="P107">
            <v>-439.40638657741897</v>
          </cell>
          <cell r="Q107">
            <v>-440.2088181383694</v>
          </cell>
          <cell r="R107">
            <v>-409.68676476050177</v>
          </cell>
          <cell r="S107">
            <v>-377.87446206205402</v>
          </cell>
          <cell r="T107">
            <v>-360.70530600748606</v>
          </cell>
          <cell r="U107">
            <v>-545.19595860520826</v>
          </cell>
          <cell r="V107">
            <v>-1029.3865955128044</v>
          </cell>
          <cell r="W107">
            <v>-1294.9932799158819</v>
          </cell>
          <cell r="X107">
            <v>-1228.4963214312943</v>
          </cell>
          <cell r="Y107">
            <v>-1158.3137545298405</v>
          </cell>
          <cell r="Z107">
            <v>-1089.4462937346213</v>
          </cell>
          <cell r="AA107">
            <v>-1023.0489772115047</v>
          </cell>
          <cell r="AB107">
            <v>-954.31183206004255</v>
          </cell>
          <cell r="AC107">
            <v>-881.32082389275479</v>
          </cell>
          <cell r="AD107">
            <v>-809.50849213580068</v>
          </cell>
          <cell r="AE107">
            <v>-752.07028749401502</v>
          </cell>
          <cell r="AF107">
            <v>-694.14188931158878</v>
          </cell>
          <cell r="AG107">
            <v>-633.55084967885989</v>
          </cell>
          <cell r="AH107">
            <v>-574.45232411223594</v>
          </cell>
        </row>
        <row r="108"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</row>
        <row r="109"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-166.464</v>
          </cell>
          <cell r="R111">
            <v>0</v>
          </cell>
          <cell r="S111">
            <v>0</v>
          </cell>
          <cell r="T111">
            <v>0</v>
          </cell>
          <cell r="U111">
            <v>-202.70923546752002</v>
          </cell>
          <cell r="V111">
            <v>0</v>
          </cell>
          <cell r="W111">
            <v>0</v>
          </cell>
          <cell r="X111">
            <v>0</v>
          </cell>
          <cell r="Y111">
            <v>-243.79888399895145</v>
          </cell>
          <cell r="Z111">
            <v>0</v>
          </cell>
          <cell r="AA111">
            <v>0</v>
          </cell>
          <cell r="AB111">
            <v>0</v>
          </cell>
          <cell r="AC111">
            <v>-290.28532787383193</v>
          </cell>
          <cell r="AD111">
            <v>0</v>
          </cell>
          <cell r="AE111">
            <v>0</v>
          </cell>
          <cell r="AF111">
            <v>0</v>
          </cell>
          <cell r="AG111">
            <v>-342.77909941830563</v>
          </cell>
          <cell r="AH111">
            <v>0</v>
          </cell>
        </row>
        <row r="112">
          <cell r="N112">
            <v>0</v>
          </cell>
          <cell r="O112">
            <v>0</v>
          </cell>
          <cell r="P112">
            <v>0</v>
          </cell>
          <cell r="Q112">
            <v>-60</v>
          </cell>
          <cell r="R112">
            <v>0</v>
          </cell>
          <cell r="S112">
            <v>0</v>
          </cell>
          <cell r="T112">
            <v>0</v>
          </cell>
          <cell r="U112">
            <v>-70</v>
          </cell>
          <cell r="V112">
            <v>0</v>
          </cell>
          <cell r="W112">
            <v>0</v>
          </cell>
          <cell r="X112">
            <v>0</v>
          </cell>
          <cell r="Y112">
            <v>-80</v>
          </cell>
          <cell r="Z112">
            <v>-80</v>
          </cell>
          <cell r="AA112">
            <v>-80</v>
          </cell>
          <cell r="AB112">
            <v>-80</v>
          </cell>
          <cell r="AC112">
            <v>-90</v>
          </cell>
          <cell r="AD112">
            <v>-90</v>
          </cell>
          <cell r="AE112">
            <v>-90</v>
          </cell>
          <cell r="AF112">
            <v>-90</v>
          </cell>
          <cell r="AG112">
            <v>-100</v>
          </cell>
          <cell r="AH112">
            <v>0</v>
          </cell>
        </row>
        <row r="113">
          <cell r="N113">
            <v>0</v>
          </cell>
          <cell r="O113">
            <v>0</v>
          </cell>
          <cell r="P113">
            <v>-30</v>
          </cell>
          <cell r="Q113">
            <v>0</v>
          </cell>
          <cell r="R113">
            <v>0</v>
          </cell>
          <cell r="S113">
            <v>0</v>
          </cell>
          <cell r="T113">
            <v>-35</v>
          </cell>
          <cell r="U113">
            <v>0</v>
          </cell>
          <cell r="V113">
            <v>0</v>
          </cell>
          <cell r="W113">
            <v>0</v>
          </cell>
          <cell r="X113">
            <v>-40</v>
          </cell>
          <cell r="Y113">
            <v>0</v>
          </cell>
          <cell r="Z113">
            <v>0</v>
          </cell>
          <cell r="AA113">
            <v>0</v>
          </cell>
          <cell r="AB113">
            <v>-45</v>
          </cell>
          <cell r="AC113">
            <v>0</v>
          </cell>
          <cell r="AD113">
            <v>0</v>
          </cell>
          <cell r="AE113">
            <v>0</v>
          </cell>
          <cell r="AF113">
            <v>-50</v>
          </cell>
          <cell r="AG113">
            <v>0</v>
          </cell>
          <cell r="AH113">
            <v>0</v>
          </cell>
        </row>
        <row r="114">
          <cell r="N114">
            <v>0</v>
          </cell>
          <cell r="O114">
            <v>-80</v>
          </cell>
          <cell r="P114">
            <v>-80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N115">
            <v>0</v>
          </cell>
          <cell r="O115">
            <v>0</v>
          </cell>
          <cell r="P115">
            <v>-235</v>
          </cell>
          <cell r="Q115">
            <v>-235</v>
          </cell>
          <cell r="R115">
            <v>-145</v>
          </cell>
          <cell r="S115">
            <v>-105</v>
          </cell>
          <cell r="T115">
            <v>-155</v>
          </cell>
          <cell r="U115">
            <v>-195</v>
          </cell>
          <cell r="V115">
            <v>-215</v>
          </cell>
          <cell r="W115">
            <v>-135</v>
          </cell>
          <cell r="X115">
            <v>-105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6">
          <cell r="N116">
            <v>0</v>
          </cell>
          <cell r="O116">
            <v>0</v>
          </cell>
          <cell r="P116">
            <v>0</v>
          </cell>
          <cell r="Q116">
            <v>-135.25200000000001</v>
          </cell>
          <cell r="R116">
            <v>-137.95703999999998</v>
          </cell>
          <cell r="S116">
            <v>-140.71618079999999</v>
          </cell>
          <cell r="T116">
            <v>-143.53050441600001</v>
          </cell>
          <cell r="U116">
            <v>-146.40111450432002</v>
          </cell>
          <cell r="V116">
            <v>-149.32913679440639</v>
          </cell>
          <cell r="W116">
            <v>-152.31571953029456</v>
          </cell>
          <cell r="X116">
            <v>-155.36203392090044</v>
          </cell>
          <cell r="Y116">
            <v>-158.46927459931845</v>
          </cell>
          <cell r="Z116">
            <v>-161.63866009130481</v>
          </cell>
          <cell r="AA116">
            <v>-164.87143329313091</v>
          </cell>
          <cell r="AB116">
            <v>-168.16886195899352</v>
          </cell>
          <cell r="AC116">
            <v>-171.53223919817341</v>
          </cell>
          <cell r="AD116">
            <v>-174.96288398213687</v>
          </cell>
          <cell r="AE116">
            <v>-178.46214166177961</v>
          </cell>
          <cell r="AF116">
            <v>-182.03138449501523</v>
          </cell>
          <cell r="AG116">
            <v>-185.67201218491553</v>
          </cell>
          <cell r="AH116">
            <v>-189.38545242861383</v>
          </cell>
        </row>
        <row r="117"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</row>
        <row r="118"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</row>
        <row r="119"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</row>
        <row r="120"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</row>
        <row r="123"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N124">
            <v>0</v>
          </cell>
          <cell r="O124">
            <v>0</v>
          </cell>
          <cell r="P124">
            <v>461.24999999999994</v>
          </cell>
          <cell r="Q124">
            <v>472.78124999999994</v>
          </cell>
          <cell r="R124">
            <v>484.60078124999995</v>
          </cell>
          <cell r="S124">
            <v>496.71580078124987</v>
          </cell>
          <cell r="T124">
            <v>509.13369580078108</v>
          </cell>
          <cell r="U124">
            <v>521.86203819580055</v>
          </cell>
          <cell r="V124">
            <v>534.90858915069555</v>
          </cell>
          <cell r="W124">
            <v>548.28130387946283</v>
          </cell>
          <cell r="X124">
            <v>561.98833647644938</v>
          </cell>
          <cell r="Y124">
            <v>576.03804488836045</v>
          </cell>
          <cell r="Z124">
            <v>590.43899601056944</v>
          </cell>
          <cell r="AA124">
            <v>605.19997091083371</v>
          </cell>
          <cell r="AB124">
            <v>620.32997018360447</v>
          </cell>
          <cell r="AC124">
            <v>635.83821943819453</v>
          </cell>
          <cell r="AD124">
            <v>651.73417492414933</v>
          </cell>
          <cell r="AE124">
            <v>668.02752929725295</v>
          </cell>
          <cell r="AF124">
            <v>684.72821752968423</v>
          </cell>
          <cell r="AG124">
            <v>701.84642296792629</v>
          </cell>
          <cell r="AH124">
            <v>719.39258354212438</v>
          </cell>
        </row>
        <row r="125"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</row>
        <row r="126"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</row>
        <row r="127"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</row>
        <row r="129"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  <row r="134"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</row>
        <row r="135"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</row>
        <row r="136"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</row>
        <row r="137"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</row>
        <row r="152">
          <cell r="N152">
            <v>1764</v>
          </cell>
          <cell r="O152">
            <v>792.1</v>
          </cell>
          <cell r="P152">
            <v>548.1</v>
          </cell>
          <cell r="Q152">
            <v>548.1</v>
          </cell>
          <cell r="R152">
            <v>548.1</v>
          </cell>
          <cell r="S152">
            <v>548.1</v>
          </cell>
          <cell r="T152">
            <v>548.1</v>
          </cell>
          <cell r="U152">
            <v>548.1</v>
          </cell>
          <cell r="V152">
            <v>248.1</v>
          </cell>
          <cell r="W152">
            <v>248.1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</row>
        <row r="153"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</row>
        <row r="154"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</row>
        <row r="155"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</row>
        <row r="156"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</row>
        <row r="157"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</row>
        <row r="158"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</row>
        <row r="168">
          <cell r="N168">
            <v>-1203</v>
          </cell>
          <cell r="O168">
            <v>-2661.3580399761399</v>
          </cell>
          <cell r="P168">
            <v>-5992.291386577408</v>
          </cell>
          <cell r="Q168">
            <v>-4025.2596181383765</v>
          </cell>
          <cell r="R168">
            <v>-627.45740704799971</v>
          </cell>
          <cell r="S168">
            <v>2297.3447532467703</v>
          </cell>
          <cell r="T168">
            <v>4689.4760127739592</v>
          </cell>
          <cell r="U168">
            <v>8757.993165535614</v>
          </cell>
          <cell r="V168">
            <v>6957.0294847855857</v>
          </cell>
          <cell r="W168">
            <v>5672.9252800739359</v>
          </cell>
          <cell r="X168">
            <v>1213.6289204830318</v>
          </cell>
          <cell r="Y168">
            <v>14327.333104267702</v>
          </cell>
          <cell r="Z168">
            <v>14453.84662897099</v>
          </cell>
          <cell r="AA168">
            <v>14316.345081049272</v>
          </cell>
          <cell r="AB168">
            <v>14131.158186406981</v>
          </cell>
          <cell r="AC168">
            <v>13737.628962617273</v>
          </cell>
          <cell r="AD168">
            <v>13885.888453114712</v>
          </cell>
          <cell r="AE168">
            <v>13723.585953488604</v>
          </cell>
          <cell r="AF168">
            <v>13509.564811643766</v>
          </cell>
          <cell r="AG168">
            <v>13041.904879886315</v>
          </cell>
          <cell r="AH168">
            <v>13315.467440296641</v>
          </cell>
        </row>
        <row r="175">
          <cell r="N175">
            <v>26375</v>
          </cell>
          <cell r="O175">
            <v>22400.237133964951</v>
          </cell>
          <cell r="P175">
            <v>22325.638636191172</v>
          </cell>
          <cell r="Q175">
            <v>23368.423215795341</v>
          </cell>
          <cell r="R175">
            <v>23801.970109071393</v>
          </cell>
          <cell r="S175">
            <v>23686.289684353731</v>
          </cell>
          <cell r="T175">
            <v>25270.07830507691</v>
          </cell>
          <cell r="U175">
            <v>28529.982328219256</v>
          </cell>
          <cell r="V175">
            <v>30548.073812111972</v>
          </cell>
          <cell r="W175">
            <v>27488.635143811243</v>
          </cell>
          <cell r="X175">
            <v>28300.243125268855</v>
          </cell>
          <cell r="Y175">
            <v>41042.990865374974</v>
          </cell>
          <cell r="Z175">
            <v>46675.620615244865</v>
          </cell>
          <cell r="AA175">
            <v>54092.306838488643</v>
          </cell>
          <cell r="AB175">
            <v>68002.735531913495</v>
          </cell>
          <cell r="AC175">
            <v>81375.558635799214</v>
          </cell>
          <cell r="AD175">
            <v>95008.818518098808</v>
          </cell>
          <cell r="AE175">
            <v>108543.64583022788</v>
          </cell>
          <cell r="AF175">
            <v>121786.06064611905</v>
          </cell>
          <cell r="AG175">
            <v>134637.85751413426</v>
          </cell>
          <cell r="AH175">
            <v>147780.062608357</v>
          </cell>
        </row>
        <row r="176">
          <cell r="N176">
            <v>3434</v>
          </cell>
          <cell r="O176">
            <v>3710.1616438356164</v>
          </cell>
          <cell r="P176">
            <v>3495.4408606557377</v>
          </cell>
          <cell r="Q176">
            <v>3750.4204573972602</v>
          </cell>
          <cell r="R176">
            <v>4063.2586492761984</v>
          </cell>
          <cell r="S176">
            <v>4361.2277541885496</v>
          </cell>
          <cell r="T176">
            <v>4615.6697720718594</v>
          </cell>
          <cell r="U176">
            <v>5067.0567577108022</v>
          </cell>
          <cell r="V176">
            <v>5030.5570555146714</v>
          </cell>
          <cell r="W176">
            <v>5034.2899918059975</v>
          </cell>
          <cell r="X176">
            <v>4741.4494885843396</v>
          </cell>
          <cell r="Y176">
            <v>4810.6206887360158</v>
          </cell>
          <cell r="Z176">
            <v>4869.4591452774976</v>
          </cell>
          <cell r="AA176">
            <v>4928.5040737101799</v>
          </cell>
          <cell r="AB176">
            <v>4975.2082882908107</v>
          </cell>
          <cell r="AC176">
            <v>5050.7258562404913</v>
          </cell>
          <cell r="AD176">
            <v>5114.180371833796</v>
          </cell>
          <cell r="AE176">
            <v>5178.9720409994106</v>
          </cell>
          <cell r="AF176">
            <v>5231.1142494791457</v>
          </cell>
          <cell r="AG176">
            <v>5313.5370770172394</v>
          </cell>
          <cell r="AH176">
            <v>5383.3444500313144</v>
          </cell>
        </row>
        <row r="177">
          <cell r="N177">
            <v>0</v>
          </cell>
          <cell r="O177">
            <v>276.45750000000015</v>
          </cell>
          <cell r="P177">
            <v>207.83520833333336</v>
          </cell>
          <cell r="Q177">
            <v>206.41863375000014</v>
          </cell>
          <cell r="R177">
            <v>238.59096964739595</v>
          </cell>
          <cell r="S177">
            <v>270.27030854241013</v>
          </cell>
          <cell r="T177">
            <v>306.49597613677997</v>
          </cell>
          <cell r="U177">
            <v>378.76710902805593</v>
          </cell>
          <cell r="V177">
            <v>353.1342373309526</v>
          </cell>
          <cell r="W177">
            <v>340.60838841630459</v>
          </cell>
          <cell r="X177">
            <v>278.99334283956</v>
          </cell>
          <cell r="Y177">
            <v>179.13170810093408</v>
          </cell>
          <cell r="Z177">
            <v>241.17790660416588</v>
          </cell>
          <cell r="AA177">
            <v>229.89961825599363</v>
          </cell>
          <cell r="AB177">
            <v>178.07765050467009</v>
          </cell>
          <cell r="AC177">
            <v>184.13102302338643</v>
          </cell>
          <cell r="AD177">
            <v>185.72584450851878</v>
          </cell>
          <cell r="AE177">
            <v>189.8295687549122</v>
          </cell>
          <cell r="AF177">
            <v>194.44185067803517</v>
          </cell>
          <cell r="AG177">
            <v>201.25459518283685</v>
          </cell>
          <cell r="AH177">
            <v>201.95045135894463</v>
          </cell>
        </row>
        <row r="178">
          <cell r="N178">
            <v>1835</v>
          </cell>
          <cell r="O178">
            <v>1835</v>
          </cell>
          <cell r="P178">
            <v>1835</v>
          </cell>
          <cell r="Q178">
            <v>1835</v>
          </cell>
          <cell r="R178">
            <v>1835</v>
          </cell>
          <cell r="S178">
            <v>1835</v>
          </cell>
          <cell r="T178">
            <v>1835</v>
          </cell>
          <cell r="U178">
            <v>1835</v>
          </cell>
          <cell r="V178">
            <v>1835</v>
          </cell>
          <cell r="W178">
            <v>1835</v>
          </cell>
          <cell r="X178">
            <v>1835</v>
          </cell>
          <cell r="Y178">
            <v>1835</v>
          </cell>
          <cell r="Z178">
            <v>1835</v>
          </cell>
          <cell r="AA178">
            <v>1835</v>
          </cell>
          <cell r="AB178">
            <v>1835</v>
          </cell>
          <cell r="AC178">
            <v>1835</v>
          </cell>
          <cell r="AD178">
            <v>1835</v>
          </cell>
          <cell r="AE178">
            <v>1835</v>
          </cell>
          <cell r="AF178">
            <v>1835</v>
          </cell>
          <cell r="AG178">
            <v>1835</v>
          </cell>
          <cell r="AH178">
            <v>1835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</row>
        <row r="183">
          <cell r="N183">
            <v>190</v>
          </cell>
          <cell r="O183">
            <v>190</v>
          </cell>
          <cell r="P183">
            <v>190</v>
          </cell>
          <cell r="Q183">
            <v>190</v>
          </cell>
          <cell r="R183">
            <v>190</v>
          </cell>
          <cell r="S183">
            <v>190</v>
          </cell>
          <cell r="T183">
            <v>190</v>
          </cell>
          <cell r="U183">
            <v>190</v>
          </cell>
          <cell r="V183">
            <v>190</v>
          </cell>
          <cell r="W183">
            <v>190</v>
          </cell>
          <cell r="X183">
            <v>190</v>
          </cell>
          <cell r="Y183">
            <v>190</v>
          </cell>
          <cell r="Z183">
            <v>190</v>
          </cell>
          <cell r="AA183">
            <v>190</v>
          </cell>
          <cell r="AB183">
            <v>190</v>
          </cell>
          <cell r="AC183">
            <v>190</v>
          </cell>
          <cell r="AD183">
            <v>190</v>
          </cell>
          <cell r="AE183">
            <v>190</v>
          </cell>
          <cell r="AF183">
            <v>190</v>
          </cell>
          <cell r="AG183">
            <v>190</v>
          </cell>
          <cell r="AH183">
            <v>190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</row>
        <row r="189">
          <cell r="N189">
            <v>585</v>
          </cell>
          <cell r="O189">
            <v>585</v>
          </cell>
          <cell r="P189">
            <v>585</v>
          </cell>
          <cell r="Q189">
            <v>585</v>
          </cell>
          <cell r="R189">
            <v>585</v>
          </cell>
          <cell r="S189">
            <v>585</v>
          </cell>
          <cell r="T189">
            <v>585</v>
          </cell>
          <cell r="U189">
            <v>585</v>
          </cell>
          <cell r="V189">
            <v>585</v>
          </cell>
          <cell r="W189">
            <v>585</v>
          </cell>
          <cell r="X189">
            <v>585</v>
          </cell>
          <cell r="Y189">
            <v>585</v>
          </cell>
          <cell r="Z189">
            <v>585</v>
          </cell>
          <cell r="AA189">
            <v>585</v>
          </cell>
          <cell r="AB189">
            <v>585</v>
          </cell>
          <cell r="AC189">
            <v>585</v>
          </cell>
          <cell r="AD189">
            <v>585</v>
          </cell>
          <cell r="AE189">
            <v>585</v>
          </cell>
          <cell r="AF189">
            <v>585</v>
          </cell>
          <cell r="AG189">
            <v>585</v>
          </cell>
          <cell r="AH189">
            <v>585</v>
          </cell>
        </row>
        <row r="190">
          <cell r="N190">
            <v>576027</v>
          </cell>
          <cell r="O190">
            <v>560894</v>
          </cell>
          <cell r="P190">
            <v>556978.88</v>
          </cell>
          <cell r="Q190">
            <v>541815.88</v>
          </cell>
          <cell r="R190">
            <v>537489.19759999996</v>
          </cell>
          <cell r="S190">
            <v>522326.19760000001</v>
          </cell>
          <cell r="T190">
            <v>517609.72155199997</v>
          </cell>
          <cell r="U190">
            <v>502446.72155199997</v>
          </cell>
          <cell r="V190">
            <v>497332.65598304005</v>
          </cell>
          <cell r="W190">
            <v>481869.65598304005</v>
          </cell>
          <cell r="X190">
            <v>476044.04910270078</v>
          </cell>
          <cell r="Y190">
            <v>474002.04910270078</v>
          </cell>
          <cell r="Z190">
            <v>481440.0900847548</v>
          </cell>
          <cell r="AA190">
            <v>479398.0900847548</v>
          </cell>
          <cell r="AB190">
            <v>486944.05188644992</v>
          </cell>
          <cell r="AC190">
            <v>484902.05188644992</v>
          </cell>
          <cell r="AD190">
            <v>492558.09292417893</v>
          </cell>
          <cell r="AE190">
            <v>490516.09292417893</v>
          </cell>
          <cell r="AF190">
            <v>488474.09292417893</v>
          </cell>
          <cell r="AG190">
            <v>486432.09292417893</v>
          </cell>
          <cell r="AH190">
            <v>484390.09292417893</v>
          </cell>
        </row>
        <row r="191">
          <cell r="N191">
            <v>0</v>
          </cell>
          <cell r="O191">
            <v>18337</v>
          </cell>
          <cell r="P191">
            <v>28048.2</v>
          </cell>
          <cell r="Q191">
            <v>36998.203000000001</v>
          </cell>
          <cell r="R191">
            <v>49775.621045</v>
          </cell>
          <cell r="S191">
            <v>66037.075360674993</v>
          </cell>
          <cell r="T191">
            <v>86195.196491085124</v>
          </cell>
          <cell r="U191">
            <v>114374.6244384514</v>
          </cell>
          <cell r="V191">
            <v>139049.00880502816</v>
          </cell>
          <cell r="W191">
            <v>161910.00893710359</v>
          </cell>
          <cell r="X191">
            <v>176720.1570411078</v>
          </cell>
          <cell r="Y191">
            <v>178960.30499345143</v>
          </cell>
          <cell r="Z191">
            <v>188472.9332625106</v>
          </cell>
          <cell r="AA191">
            <v>196206.04400192681</v>
          </cell>
          <cell r="AB191">
            <v>197239.92728556617</v>
          </cell>
          <cell r="AC191">
            <v>198299.65765129647</v>
          </cell>
          <cell r="AD191">
            <v>199385.88127617005</v>
          </cell>
          <cell r="AE191">
            <v>200499.26049166548</v>
          </cell>
          <cell r="AF191">
            <v>201640.47418754827</v>
          </cell>
          <cell r="AG191">
            <v>202810.21822582817</v>
          </cell>
          <cell r="AH191">
            <v>204009.20586506504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</row>
        <row r="195">
          <cell r="N195">
            <v>60</v>
          </cell>
          <cell r="O195">
            <v>60</v>
          </cell>
          <cell r="P195">
            <v>60</v>
          </cell>
          <cell r="Q195">
            <v>60</v>
          </cell>
          <cell r="R195">
            <v>60</v>
          </cell>
          <cell r="S195">
            <v>60</v>
          </cell>
          <cell r="T195">
            <v>60</v>
          </cell>
          <cell r="U195">
            <v>60</v>
          </cell>
          <cell r="V195">
            <v>60</v>
          </cell>
          <cell r="W195">
            <v>60</v>
          </cell>
          <cell r="X195">
            <v>60</v>
          </cell>
          <cell r="Y195">
            <v>60</v>
          </cell>
          <cell r="Z195">
            <v>60</v>
          </cell>
          <cell r="AA195">
            <v>60</v>
          </cell>
          <cell r="AB195">
            <v>60</v>
          </cell>
          <cell r="AC195">
            <v>60</v>
          </cell>
          <cell r="AD195">
            <v>60</v>
          </cell>
          <cell r="AE195">
            <v>60</v>
          </cell>
          <cell r="AF195">
            <v>60</v>
          </cell>
          <cell r="AG195">
            <v>60</v>
          </cell>
          <cell r="AH195">
            <v>60</v>
          </cell>
        </row>
        <row r="196"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</row>
        <row r="197"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</row>
        <row r="204">
          <cell r="N204">
            <v>2544</v>
          </cell>
          <cell r="O204">
            <v>2865.8876712328765</v>
          </cell>
          <cell r="P204">
            <v>2903.3976229508194</v>
          </cell>
          <cell r="Q204">
            <v>2997.6932091780823</v>
          </cell>
          <cell r="R204">
            <v>3034.3335019828764</v>
          </cell>
          <cell r="S204">
            <v>3097.430805903643</v>
          </cell>
          <cell r="T204">
            <v>3164.6540663799851</v>
          </cell>
          <cell r="U204">
            <v>3268.1697988821429</v>
          </cell>
          <cell r="V204">
            <v>3316.6232671114299</v>
          </cell>
          <cell r="W204">
            <v>3382.2907982960355</v>
          </cell>
          <cell r="X204">
            <v>3448.2836330681835</v>
          </cell>
          <cell r="Y204">
            <v>3550.105367364441</v>
          </cell>
          <cell r="Z204">
            <v>3605.9833229576329</v>
          </cell>
          <cell r="AA204">
            <v>3685.6534116397229</v>
          </cell>
          <cell r="AB204">
            <v>3760.8781612645953</v>
          </cell>
          <cell r="AC204">
            <v>3877.5533290373969</v>
          </cell>
          <cell r="AD204">
            <v>3936.4716933824207</v>
          </cell>
          <cell r="AE204">
            <v>4023.5503085048317</v>
          </cell>
          <cell r="AF204">
            <v>4105.8595447948583</v>
          </cell>
          <cell r="AG204">
            <v>4235.5243868000816</v>
          </cell>
          <cell r="AH204">
            <v>4288.5831894590474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</row>
        <row r="206">
          <cell r="N206">
            <v>650</v>
          </cell>
          <cell r="O206">
            <v>650</v>
          </cell>
          <cell r="P206">
            <v>650</v>
          </cell>
          <cell r="Q206">
            <v>650</v>
          </cell>
          <cell r="R206">
            <v>650</v>
          </cell>
          <cell r="S206">
            <v>650</v>
          </cell>
          <cell r="T206">
            <v>650</v>
          </cell>
          <cell r="U206">
            <v>650</v>
          </cell>
          <cell r="V206">
            <v>650</v>
          </cell>
          <cell r="W206">
            <v>650</v>
          </cell>
          <cell r="X206">
            <v>650</v>
          </cell>
          <cell r="Y206">
            <v>650</v>
          </cell>
          <cell r="Z206">
            <v>650</v>
          </cell>
          <cell r="AA206">
            <v>650</v>
          </cell>
          <cell r="AB206">
            <v>650</v>
          </cell>
          <cell r="AC206">
            <v>650</v>
          </cell>
          <cell r="AD206">
            <v>650</v>
          </cell>
          <cell r="AE206">
            <v>650</v>
          </cell>
          <cell r="AF206">
            <v>650</v>
          </cell>
          <cell r="AG206">
            <v>650</v>
          </cell>
          <cell r="AH206">
            <v>650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</row>
        <row r="208">
          <cell r="N208">
            <v>432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</row>
        <row r="209">
          <cell r="N209">
            <v>2796</v>
          </cell>
          <cell r="O209">
            <v>2796</v>
          </cell>
          <cell r="P209">
            <v>2796</v>
          </cell>
          <cell r="Q209">
            <v>2796</v>
          </cell>
          <cell r="R209">
            <v>2796</v>
          </cell>
          <cell r="S209">
            <v>2796</v>
          </cell>
          <cell r="T209">
            <v>2796</v>
          </cell>
          <cell r="U209">
            <v>2796</v>
          </cell>
          <cell r="V209">
            <v>2796</v>
          </cell>
          <cell r="W209">
            <v>2796</v>
          </cell>
          <cell r="X209">
            <v>2796</v>
          </cell>
          <cell r="Y209">
            <v>2796</v>
          </cell>
          <cell r="Z209">
            <v>2796</v>
          </cell>
          <cell r="AA209">
            <v>2796</v>
          </cell>
          <cell r="AB209">
            <v>2796</v>
          </cell>
          <cell r="AC209">
            <v>2796</v>
          </cell>
          <cell r="AD209">
            <v>2796</v>
          </cell>
          <cell r="AE209">
            <v>2796</v>
          </cell>
          <cell r="AF209">
            <v>2796</v>
          </cell>
          <cell r="AG209">
            <v>2796</v>
          </cell>
          <cell r="AH209">
            <v>2796</v>
          </cell>
        </row>
        <row r="210">
          <cell r="N210">
            <v>763</v>
          </cell>
          <cell r="O210">
            <v>867.4462595675177</v>
          </cell>
          <cell r="P210">
            <v>985.68536632653718</v>
          </cell>
          <cell r="Q210">
            <v>1016.2074197044051</v>
          </cell>
          <cell r="R210">
            <v>1048.0197224028532</v>
          </cell>
          <cell r="S210">
            <v>1081.1938784574202</v>
          </cell>
          <cell r="T210">
            <v>1201.6937240423317</v>
          </cell>
          <cell r="U210">
            <v>1464.2858358756084</v>
          </cell>
          <cell r="V210">
            <v>1408.8242601071643</v>
          </cell>
          <cell r="W210">
            <v>1475.3212185917487</v>
          </cell>
          <cell r="X210">
            <v>1518.9495807011454</v>
          </cell>
          <cell r="Y210">
            <v>1285.5819105904029</v>
          </cell>
          <cell r="Z210">
            <v>1240.4515669868833</v>
          </cell>
          <cell r="AA210">
            <v>1309.1887121383447</v>
          </cell>
          <cell r="AB210">
            <v>1382.1797203056346</v>
          </cell>
          <cell r="AC210">
            <v>1202.2739732081156</v>
          </cell>
          <cell r="AD210">
            <v>1135.5626475745353</v>
          </cell>
          <cell r="AE210">
            <v>1193.4910457569613</v>
          </cell>
          <cell r="AF210">
            <v>1102.793243553539</v>
          </cell>
          <cell r="AG210">
            <v>998.83028030581045</v>
          </cell>
          <cell r="AH210">
            <v>1060.4359464190775</v>
          </cell>
        </row>
        <row r="211"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</row>
        <row r="216">
          <cell r="N216">
            <v>377</v>
          </cell>
          <cell r="O216">
            <v>377</v>
          </cell>
          <cell r="P216">
            <v>377</v>
          </cell>
          <cell r="Q216">
            <v>377</v>
          </cell>
          <cell r="R216">
            <v>377</v>
          </cell>
          <cell r="S216">
            <v>377</v>
          </cell>
          <cell r="T216">
            <v>377</v>
          </cell>
          <cell r="U216">
            <v>377</v>
          </cell>
          <cell r="V216">
            <v>377</v>
          </cell>
          <cell r="W216">
            <v>377</v>
          </cell>
          <cell r="X216">
            <v>377</v>
          </cell>
          <cell r="Y216">
            <v>377</v>
          </cell>
          <cell r="Z216">
            <v>377</v>
          </cell>
          <cell r="AA216">
            <v>377</v>
          </cell>
          <cell r="AB216">
            <v>377</v>
          </cell>
          <cell r="AC216">
            <v>377</v>
          </cell>
          <cell r="AD216">
            <v>377</v>
          </cell>
          <cell r="AE216">
            <v>377</v>
          </cell>
          <cell r="AF216">
            <v>377</v>
          </cell>
          <cell r="AG216">
            <v>377</v>
          </cell>
          <cell r="AH216">
            <v>377</v>
          </cell>
        </row>
        <row r="217">
          <cell r="N217">
            <v>709</v>
          </cell>
          <cell r="O217">
            <v>709</v>
          </cell>
          <cell r="P217">
            <v>709</v>
          </cell>
          <cell r="Q217">
            <v>709</v>
          </cell>
          <cell r="R217">
            <v>709</v>
          </cell>
          <cell r="S217">
            <v>709</v>
          </cell>
          <cell r="T217">
            <v>709</v>
          </cell>
          <cell r="U217">
            <v>709</v>
          </cell>
          <cell r="V217">
            <v>709</v>
          </cell>
          <cell r="W217">
            <v>709</v>
          </cell>
          <cell r="X217">
            <v>709</v>
          </cell>
          <cell r="Y217">
            <v>709</v>
          </cell>
          <cell r="Z217">
            <v>709</v>
          </cell>
          <cell r="AA217">
            <v>709</v>
          </cell>
          <cell r="AB217">
            <v>709</v>
          </cell>
          <cell r="AC217">
            <v>709</v>
          </cell>
          <cell r="AD217">
            <v>709</v>
          </cell>
          <cell r="AE217">
            <v>709</v>
          </cell>
          <cell r="AF217">
            <v>709</v>
          </cell>
          <cell r="AG217">
            <v>709</v>
          </cell>
          <cell r="AH217">
            <v>709</v>
          </cell>
        </row>
        <row r="218">
          <cell r="N218">
            <v>0</v>
          </cell>
          <cell r="O218">
            <v>432</v>
          </cell>
          <cell r="P218">
            <v>432</v>
          </cell>
          <cell r="Q218">
            <v>432</v>
          </cell>
          <cell r="R218">
            <v>432</v>
          </cell>
          <cell r="S218">
            <v>432</v>
          </cell>
          <cell r="T218">
            <v>432</v>
          </cell>
          <cell r="U218">
            <v>432</v>
          </cell>
          <cell r="V218">
            <v>432</v>
          </cell>
          <cell r="W218">
            <v>432</v>
          </cell>
          <cell r="X218">
            <v>432</v>
          </cell>
          <cell r="Y218">
            <v>432</v>
          </cell>
          <cell r="Z218">
            <v>432</v>
          </cell>
          <cell r="AA218">
            <v>432</v>
          </cell>
          <cell r="AB218">
            <v>432</v>
          </cell>
          <cell r="AC218">
            <v>432</v>
          </cell>
          <cell r="AD218">
            <v>432</v>
          </cell>
          <cell r="AE218">
            <v>432</v>
          </cell>
          <cell r="AF218">
            <v>432</v>
          </cell>
          <cell r="AG218">
            <v>432</v>
          </cell>
          <cell r="AH218">
            <v>432</v>
          </cell>
        </row>
        <row r="219">
          <cell r="N219">
            <v>10001</v>
          </cell>
          <cell r="O219">
            <v>12017.880386976316</v>
          </cell>
          <cell r="P219">
            <v>12074.681142456446</v>
          </cell>
          <cell r="Q219">
            <v>11058.473722752042</v>
          </cell>
          <cell r="R219">
            <v>10010.454000349186</v>
          </cell>
          <cell r="S219">
            <v>8929.2601218917662</v>
          </cell>
          <cell r="T219">
            <v>10921.638439667548</v>
          </cell>
          <cell r="U219">
            <v>18597.527518835341</v>
          </cell>
          <cell r="V219">
            <v>23114.849418165159</v>
          </cell>
          <cell r="W219">
            <v>21639.528199573411</v>
          </cell>
          <cell r="X219">
            <v>20120.578618872263</v>
          </cell>
          <cell r="Y219">
            <v>18834.996708281858</v>
          </cell>
          <cell r="Z219">
            <v>17594.54514129497</v>
          </cell>
          <cell r="AA219">
            <v>16285.356429156625</v>
          </cell>
          <cell r="AB219">
            <v>14903.176708850991</v>
          </cell>
          <cell r="AC219">
            <v>13700.902735642878</v>
          </cell>
          <cell r="AD219">
            <v>12565.340088068344</v>
          </cell>
          <cell r="AE219">
            <v>11371.849042311384</v>
          </cell>
          <cell r="AF219">
            <v>10269.055798757843</v>
          </cell>
          <cell r="AG219">
            <v>9270.2255184520291</v>
          </cell>
          <cell r="AH219">
            <v>8209.789572032947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</row>
        <row r="221"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</row>
        <row r="226">
          <cell r="N226">
            <v>590234</v>
          </cell>
          <cell r="O226">
            <v>587572.64196002379</v>
          </cell>
          <cell r="P226">
            <v>592798.23057344637</v>
          </cell>
          <cell r="Q226">
            <v>588772.97095530806</v>
          </cell>
          <cell r="R226">
            <v>598981.83114826004</v>
          </cell>
          <cell r="S226">
            <v>601279.17590150691</v>
          </cell>
          <cell r="T226">
            <v>616415.1758662808</v>
          </cell>
          <cell r="U226">
            <v>625173.16903181642</v>
          </cell>
          <cell r="V226">
            <v>642179.13294764212</v>
          </cell>
          <cell r="W226">
            <v>647852.05822771601</v>
          </cell>
          <cell r="X226">
            <v>658703.08026785974</v>
          </cell>
          <cell r="Y226">
            <v>673030.41337212746</v>
          </cell>
          <cell r="Z226">
            <v>696964.30098315247</v>
          </cell>
          <cell r="AA226">
            <v>711280.64606420184</v>
          </cell>
          <cell r="AB226">
            <v>734999.76605230384</v>
          </cell>
          <cell r="AC226">
            <v>748737.39501492109</v>
          </cell>
          <cell r="AD226">
            <v>772321.32450576476</v>
          </cell>
          <cell r="AE226">
            <v>786044.91045925335</v>
          </cell>
          <cell r="AF226">
            <v>799554.47527089727</v>
          </cell>
          <cell r="AG226">
            <v>812596.38015078346</v>
          </cell>
          <cell r="AH226">
            <v>825911.84759108012</v>
          </cell>
        </row>
        <row r="229">
          <cell r="N229">
            <v>526648</v>
          </cell>
          <cell r="O229">
            <v>523985.6419600239</v>
          </cell>
          <cell r="P229">
            <v>517993.35057344649</v>
          </cell>
          <cell r="Q229">
            <v>513968.09095530811</v>
          </cell>
          <cell r="R229">
            <v>513340.63354826008</v>
          </cell>
          <cell r="S229">
            <v>515637.9783015069</v>
          </cell>
          <cell r="T229">
            <v>520327.45431428083</v>
          </cell>
          <cell r="U229">
            <v>529085.44747981639</v>
          </cell>
          <cell r="V229">
            <v>536042.47696460201</v>
          </cell>
          <cell r="W229">
            <v>541715.40224467602</v>
          </cell>
          <cell r="X229">
            <v>542929.03116515896</v>
          </cell>
          <cell r="Y229">
            <v>557256.36426942667</v>
          </cell>
          <cell r="Z229">
            <v>571710.21089839761</v>
          </cell>
          <cell r="AA229">
            <v>586026.55597944697</v>
          </cell>
          <cell r="AB229">
            <v>600157.71416585392</v>
          </cell>
          <cell r="AC229">
            <v>613895.34312847117</v>
          </cell>
          <cell r="AD229">
            <v>627781.23158158583</v>
          </cell>
          <cell r="AE229">
            <v>641504.81753507454</v>
          </cell>
          <cell r="AF229">
            <v>655014.38234671834</v>
          </cell>
          <cell r="AG229">
            <v>668056.28722660465</v>
          </cell>
          <cell r="AH229">
            <v>681371.75466690119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</row>
        <row r="233"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</row>
        <row r="235"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</row>
        <row r="236"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</row>
        <row r="237"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</row>
        <row r="238"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</row>
        <row r="239"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</row>
        <row r="241"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</row>
        <row r="242"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</row>
        <row r="243"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</row>
        <row r="244"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</row>
        <row r="245"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</row>
        <row r="246"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</row>
        <row r="247"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</row>
        <row r="251"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</row>
        <row r="252"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</row>
        <row r="254"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</row>
        <row r="255"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</row>
        <row r="256"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</row>
        <row r="257"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</row>
        <row r="258"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</row>
        <row r="260"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</row>
        <row r="261">
          <cell r="N261">
            <v>63586</v>
          </cell>
          <cell r="O261">
            <v>63587</v>
          </cell>
          <cell r="P261">
            <v>74804.88</v>
          </cell>
          <cell r="Q261">
            <v>74804.88</v>
          </cell>
          <cell r="R261">
            <v>85641.1976</v>
          </cell>
          <cell r="S261">
            <v>85641.1976</v>
          </cell>
          <cell r="T261">
            <v>96087.721552000003</v>
          </cell>
          <cell r="U261">
            <v>96087.721552000003</v>
          </cell>
          <cell r="V261">
            <v>106136.65598304001</v>
          </cell>
          <cell r="W261">
            <v>106136.65598304001</v>
          </cell>
          <cell r="X261">
            <v>115774.04910270081</v>
          </cell>
          <cell r="Y261">
            <v>115774.04910270081</v>
          </cell>
          <cell r="Z261">
            <v>125254.09008475482</v>
          </cell>
          <cell r="AA261">
            <v>125254.09008475482</v>
          </cell>
          <cell r="AB261">
            <v>134842.05188644992</v>
          </cell>
          <cell r="AC261">
            <v>134842.05188644992</v>
          </cell>
          <cell r="AD261">
            <v>144540.0929241789</v>
          </cell>
          <cell r="AE261">
            <v>144540.0929241789</v>
          </cell>
          <cell r="AF261">
            <v>144540.0929241789</v>
          </cell>
          <cell r="AG261">
            <v>144540.0929241789</v>
          </cell>
          <cell r="AH261">
            <v>144540.0929241789</v>
          </cell>
        </row>
        <row r="270">
          <cell r="O270">
            <v>26863.470201487002</v>
          </cell>
          <cell r="P270">
            <v>29690.606848299241</v>
          </cell>
          <cell r="Q270">
            <v>32114.313254789511</v>
          </cell>
          <cell r="R270">
            <v>34733.480717415034</v>
          </cell>
          <cell r="S270">
            <v>37044.508566819408</v>
          </cell>
          <cell r="T270">
            <v>38345.68936438729</v>
          </cell>
          <cell r="U270">
            <v>39451.298486794549</v>
          </cell>
          <cell r="V270">
            <v>41049.995123629385</v>
          </cell>
          <cell r="W270">
            <v>42101.421757888958</v>
          </cell>
          <cell r="X270">
            <v>43474.257691708321</v>
          </cell>
          <cell r="Y270">
            <v>43576.571808664492</v>
          </cell>
          <cell r="Z270">
            <v>44076.677818410957</v>
          </cell>
          <cell r="AA270">
            <v>44568.541435586747</v>
          </cell>
          <cell r="AB270">
            <v>45081.632561022168</v>
          </cell>
          <cell r="AC270">
            <v>45579.37579571567</v>
          </cell>
          <cell r="AD270">
            <v>46122.885832757442</v>
          </cell>
          <cell r="AE270">
            <v>46669.067226812105</v>
          </cell>
          <cell r="AF270">
            <v>47242.228477741526</v>
          </cell>
          <cell r="AG270">
            <v>47799.460738758084</v>
          </cell>
          <cell r="AH270">
            <v>48405.407098469375</v>
          </cell>
        </row>
        <row r="271">
          <cell r="O271">
            <v>11963.721621258848</v>
          </cell>
          <cell r="P271">
            <v>12341.448163125879</v>
          </cell>
          <cell r="Q271">
            <v>12334.140341411105</v>
          </cell>
          <cell r="R271">
            <v>12526.601798262729</v>
          </cell>
          <cell r="S271">
            <v>12727.345811722806</v>
          </cell>
          <cell r="T271">
            <v>12954.432187368995</v>
          </cell>
          <cell r="U271">
            <v>13142.759310350079</v>
          </cell>
          <cell r="V271">
            <v>13346.765981727602</v>
          </cell>
          <cell r="W271">
            <v>13547.766629047197</v>
          </cell>
          <cell r="X271">
            <v>13757.663269814781</v>
          </cell>
          <cell r="Y271">
            <v>13968.987479141642</v>
          </cell>
          <cell r="Z271">
            <v>14183.194373961289</v>
          </cell>
          <cell r="AA271">
            <v>14397.543335735534</v>
          </cell>
          <cell r="AB271">
            <v>14618.44818272201</v>
          </cell>
          <cell r="AC271">
            <v>14832.810787186867</v>
          </cell>
          <cell r="AD271">
            <v>15060.446678271353</v>
          </cell>
          <cell r="AE271">
            <v>15288.218015793836</v>
          </cell>
          <cell r="AF271">
            <v>15522.96351308223</v>
          </cell>
          <cell r="AG271">
            <v>15750.771174413321</v>
          </cell>
          <cell r="AH271">
            <v>15992.675774668513</v>
          </cell>
        </row>
        <row r="272">
          <cell r="O272">
            <v>5559.7211132479642</v>
          </cell>
          <cell r="P272">
            <v>334.3706923341955</v>
          </cell>
          <cell r="Q272">
            <v>430.0999387086357</v>
          </cell>
          <cell r="R272">
            <v>1357.4636648411588</v>
          </cell>
          <cell r="S272">
            <v>2475.205105903734</v>
          </cell>
          <cell r="T272">
            <v>4228.8604322370611</v>
          </cell>
          <cell r="U272">
            <v>8067.119098410215</v>
          </cell>
          <cell r="V272">
            <v>6294.2664720646526</v>
          </cell>
          <cell r="W272">
            <v>5036.1802363159495</v>
          </cell>
          <cell r="X272">
            <v>330.59312610478241</v>
          </cell>
          <cell r="Y272">
            <v>330.77777528450451</v>
          </cell>
          <cell r="Z272">
            <v>330.86632124468997</v>
          </cell>
          <cell r="AA272">
            <v>330.8813569585497</v>
          </cell>
          <cell r="AB272">
            <v>330.97093493113005</v>
          </cell>
          <cell r="AC272">
            <v>330.83828363129561</v>
          </cell>
          <cell r="AD272">
            <v>330.92752745243814</v>
          </cell>
          <cell r="AE272">
            <v>330.94327210510642</v>
          </cell>
          <cell r="AF272">
            <v>331.03357524511222</v>
          </cell>
          <cell r="AG272">
            <v>330.90162690654506</v>
          </cell>
          <cell r="AH272">
            <v>330.99156834159135</v>
          </cell>
        </row>
        <row r="273">
          <cell r="O273">
            <v>228</v>
          </cell>
          <cell r="P273">
            <v>231.375</v>
          </cell>
          <cell r="Q273">
            <v>234.83437500000002</v>
          </cell>
          <cell r="R273">
            <v>238.38023437499999</v>
          </cell>
          <cell r="S273">
            <v>242.01474023437498</v>
          </cell>
          <cell r="T273">
            <v>245.74010874023432</v>
          </cell>
          <cell r="U273">
            <v>249.55861145874019</v>
          </cell>
          <cell r="V273">
            <v>253.47257674520864</v>
          </cell>
          <cell r="W273">
            <v>257.48439116383884</v>
          </cell>
          <cell r="X273">
            <v>261.59650094293482</v>
          </cell>
          <cell r="Y273">
            <v>265.81141346650816</v>
          </cell>
          <cell r="Z273">
            <v>270.13169880317082</v>
          </cell>
          <cell r="AA273">
            <v>274.55999127325009</v>
          </cell>
          <cell r="AB273">
            <v>279.09899105508134</v>
          </cell>
          <cell r="AC273">
            <v>283.75146583145835</v>
          </cell>
          <cell r="AD273">
            <v>288.52025247724481</v>
          </cell>
          <cell r="AE273">
            <v>293.40825878917587</v>
          </cell>
          <cell r="AF273">
            <v>298.41846525890526</v>
          </cell>
          <cell r="AG273">
            <v>303.55392689037791</v>
          </cell>
          <cell r="AH273">
            <v>308.81777506263734</v>
          </cell>
        </row>
        <row r="274">
          <cell r="O274">
            <v>32.917497259166566</v>
          </cell>
          <cell r="P274">
            <v>32.90938653251407</v>
          </cell>
          <cell r="Q274">
            <v>32.903083691616501</v>
          </cell>
          <cell r="R274">
            <v>32.686311687620147</v>
          </cell>
          <cell r="S274">
            <v>32.914225684635234</v>
          </cell>
          <cell r="T274">
            <v>32.908010748921839</v>
          </cell>
          <cell r="U274">
            <v>32.292467750395524</v>
          </cell>
          <cell r="V274">
            <v>32.922794844096259</v>
          </cell>
          <cell r="W274">
            <v>32.88914811612733</v>
          </cell>
          <cell r="X274">
            <v>34.162956271425863</v>
          </cell>
          <cell r="Y274">
            <v>32.949475558158312</v>
          </cell>
          <cell r="Z274">
            <v>32.951882166076949</v>
          </cell>
          <cell r="AA274">
            <v>32.955439509370557</v>
          </cell>
          <cell r="AB274">
            <v>32.9628520325385</v>
          </cell>
          <cell r="AC274">
            <v>32.947517485684294</v>
          </cell>
          <cell r="AD274">
            <v>32.95410339770693</v>
          </cell>
          <cell r="AE274">
            <v>32.954282265397659</v>
          </cell>
          <cell r="AF274">
            <v>32.960994253284312</v>
          </cell>
          <cell r="AG274">
            <v>32.945985615052074</v>
          </cell>
          <cell r="AH274">
            <v>32.952658655949165</v>
          </cell>
        </row>
        <row r="275"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</row>
        <row r="276">
          <cell r="O276">
            <v>444.30792291140773</v>
          </cell>
          <cell r="P276">
            <v>459.76419288804641</v>
          </cell>
          <cell r="Q276">
            <v>463.67934965761208</v>
          </cell>
          <cell r="R276">
            <v>473.2428821082712</v>
          </cell>
          <cell r="S276">
            <v>483.66152758441825</v>
          </cell>
          <cell r="T276">
            <v>494.83920665109389</v>
          </cell>
          <cell r="U276">
            <v>504.33420320391872</v>
          </cell>
          <cell r="V276">
            <v>517.66017202555577</v>
          </cell>
          <cell r="W276">
            <v>528.53752598007452</v>
          </cell>
          <cell r="X276">
            <v>541.84722005127821</v>
          </cell>
          <cell r="Y276">
            <v>550.76064082106871</v>
          </cell>
          <cell r="Z276">
            <v>562.55741521840196</v>
          </cell>
          <cell r="AA276">
            <v>574.49973391765275</v>
          </cell>
          <cell r="AB276">
            <v>586.82237185940539</v>
          </cell>
          <cell r="AC276">
            <v>599.0079656234351</v>
          </cell>
          <cell r="AD276">
            <v>611.85919983893086</v>
          </cell>
          <cell r="AE276">
            <v>624.85203268410328</v>
          </cell>
          <cell r="AF276">
            <v>638.26507484368653</v>
          </cell>
          <cell r="AG276">
            <v>651.53208381198067</v>
          </cell>
          <cell r="AH276">
            <v>665.52300223148245</v>
          </cell>
        </row>
        <row r="277">
          <cell r="O277">
            <v>-17067.711013501485</v>
          </cell>
          <cell r="P277">
            <v>-17587.090039003418</v>
          </cell>
          <cell r="Q277">
            <v>-17951.067055599375</v>
          </cell>
          <cell r="R277">
            <v>-18367.701544956122</v>
          </cell>
          <cell r="S277">
            <v>-18757.306102131693</v>
          </cell>
          <cell r="T277">
            <v>-19170.941369557335</v>
          </cell>
          <cell r="U277">
            <v>-19583.191836030797</v>
          </cell>
          <cell r="V277">
            <v>-20036.838719367195</v>
          </cell>
          <cell r="W277">
            <v>-20467.662879243919</v>
          </cell>
          <cell r="X277">
            <v>-20919.483322927827</v>
          </cell>
          <cell r="Y277">
            <v>-21368.385010726983</v>
          </cell>
          <cell r="Z277">
            <v>-21857.711915559987</v>
          </cell>
          <cell r="AA277">
            <v>-22328.300080773293</v>
          </cell>
          <cell r="AB277">
            <v>-22825.538027793671</v>
          </cell>
          <cell r="AC277">
            <v>-23316.639216945972</v>
          </cell>
          <cell r="AD277">
            <v>-23854.669336396582</v>
          </cell>
          <cell r="AE277">
            <v>-24367.87393511357</v>
          </cell>
          <cell r="AF277">
            <v>-24911.320074671097</v>
          </cell>
          <cell r="AG277">
            <v>-25447.713053401592</v>
          </cell>
          <cell r="AH277">
            <v>-26039.354910814211</v>
          </cell>
        </row>
        <row r="278">
          <cell r="O278">
            <v>-16787.814157983699</v>
          </cell>
          <cell r="P278">
            <v>-17293.17592390233</v>
          </cell>
          <cell r="Q278">
            <v>-17651.81263848957</v>
          </cell>
          <cell r="R278">
            <v>-18061.557662944826</v>
          </cell>
          <cell r="S278">
            <v>-18449.274641491051</v>
          </cell>
          <cell r="T278">
            <v>-18859.200736466355</v>
          </cell>
          <cell r="U278">
            <v>-19267.513050328838</v>
          </cell>
          <cell r="V278">
            <v>-19713.946404448361</v>
          </cell>
          <cell r="W278">
            <v>-20141.966774013039</v>
          </cell>
          <cell r="X278">
            <v>-20589.818922101833</v>
          </cell>
          <cell r="Y278">
            <v>-21034.717006461116</v>
          </cell>
          <cell r="Z278">
            <v>-21517.218778723935</v>
          </cell>
          <cell r="AA278">
            <v>-21984.824573543905</v>
          </cell>
          <cell r="AB278">
            <v>-22477.225874640822</v>
          </cell>
          <cell r="AC278">
            <v>-22963.908070384176</v>
          </cell>
          <cell r="AD278">
            <v>-23494.006219785282</v>
          </cell>
          <cell r="AE278">
            <v>-24004.156859645107</v>
          </cell>
          <cell r="AF278">
            <v>-24542.346327091178</v>
          </cell>
          <cell r="AG278">
            <v>-25073.986612253833</v>
          </cell>
          <cell r="AH278">
            <v>-25656.416429641758</v>
          </cell>
        </row>
        <row r="279"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</row>
        <row r="280">
          <cell r="O280">
            <v>3041.0325000000003</v>
          </cell>
          <cell r="P280">
            <v>2562.6447916666666</v>
          </cell>
          <cell r="Q280">
            <v>2478.4401795833337</v>
          </cell>
          <cell r="R280">
            <v>2830.9192998713538</v>
          </cell>
          <cell r="S280">
            <v>3211.5643636139075</v>
          </cell>
          <cell r="T280">
            <v>3641.7260460469938</v>
          </cell>
          <cell r="U280">
            <v>4472.9341754453953</v>
          </cell>
          <cell r="V280">
            <v>4263.2437196685314</v>
          </cell>
          <cell r="W280">
            <v>4099.8265099102982</v>
          </cell>
          <cell r="X280">
            <v>3409.5351596514615</v>
          </cell>
          <cell r="Y280">
            <v>2249.4421319498329</v>
          </cell>
          <cell r="Z280">
            <v>2832.0886807467564</v>
          </cell>
          <cell r="AA280">
            <v>2770.0737074200943</v>
          </cell>
          <cell r="AB280">
            <v>2188.7537738073643</v>
          </cell>
          <cell r="AC280">
            <v>2203.5189037619189</v>
          </cell>
          <cell r="AD280">
            <v>2227.1153126170921</v>
          </cell>
          <cell r="AE280">
            <v>2273.8511008125533</v>
          </cell>
          <cell r="AF280">
            <v>2328.6899262132983</v>
          </cell>
          <cell r="AG280">
            <v>2408.2423976892378</v>
          </cell>
          <cell r="AH280">
            <v>2422.7095601312271</v>
          </cell>
        </row>
        <row r="281"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</row>
        <row r="282">
          <cell r="O282">
            <v>-690.8871572819404</v>
          </cell>
          <cell r="P282">
            <v>-503.67508537630607</v>
          </cell>
          <cell r="Q282">
            <v>-774.75876468379442</v>
          </cell>
          <cell r="R282">
            <v>-451.82477341925289</v>
          </cell>
          <cell r="S282">
            <v>-415.73009095080647</v>
          </cell>
          <cell r="T282">
            <v>-511.41424333579687</v>
          </cell>
          <cell r="U282">
            <v>-808.51193420426989</v>
          </cell>
          <cell r="V282">
            <v>-553.01115781089175</v>
          </cell>
          <cell r="W282">
            <v>-475.90752816020495</v>
          </cell>
          <cell r="X282">
            <v>-493.76524363003313</v>
          </cell>
          <cell r="Y282">
            <v>-688.02488478300734</v>
          </cell>
          <cell r="Z282">
            <v>-441.98844610741833</v>
          </cell>
          <cell r="AA282">
            <v>-449.32176528399941</v>
          </cell>
          <cell r="AB282">
            <v>-504.72491536870479</v>
          </cell>
          <cell r="AC282">
            <v>-779.67638151871392</v>
          </cell>
          <cell r="AD282">
            <v>-486.14501562589021</v>
          </cell>
          <cell r="AE282">
            <v>-494.08601026103008</v>
          </cell>
          <cell r="AF282">
            <v>-555.51080844497142</v>
          </cell>
          <cell r="AG282">
            <v>-880.84886507367651</v>
          </cell>
          <cell r="AH282">
            <v>-428.93199530346794</v>
          </cell>
        </row>
        <row r="283"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</row>
        <row r="288">
          <cell r="O288">
            <v>-20500.7</v>
          </cell>
          <cell r="P288">
            <v>-11012.32</v>
          </cell>
          <cell r="Q288">
            <v>-10175.0033</v>
          </cell>
          <cell r="R288">
            <v>-14385.159849499998</v>
          </cell>
          <cell r="S288">
            <v>-18217.599747242497</v>
          </cell>
          <cell r="T288">
            <v>-22503.933243451138</v>
          </cell>
          <cell r="U288">
            <v>-31327.370742102903</v>
          </cell>
          <cell r="V288">
            <v>-27471.822803234445</v>
          </cell>
          <cell r="W288">
            <v>-25477.100145282962</v>
          </cell>
          <cell r="X288">
            <v>-16621.162914404638</v>
          </cell>
          <cell r="Y288">
            <v>-2464.1627475779865</v>
          </cell>
          <cell r="Z288">
            <v>-10463.891095965091</v>
          </cell>
          <cell r="AA288">
            <v>-8506.4218133578288</v>
          </cell>
          <cell r="AB288">
            <v>-1137.2716120032749</v>
          </cell>
          <cell r="AC288">
            <v>-1165.7034023033568</v>
          </cell>
          <cell r="AD288">
            <v>-1194.8459873609404</v>
          </cell>
          <cell r="AE288">
            <v>-1224.7171370449639</v>
          </cell>
          <cell r="AF288">
            <v>-1255.3350654710878</v>
          </cell>
          <cell r="AG288">
            <v>-1286.718442107865</v>
          </cell>
          <cell r="AH288">
            <v>-1318.8864031605613</v>
          </cell>
        </row>
        <row r="289">
          <cell r="O289">
            <v>1201.31</v>
          </cell>
          <cell r="P289">
            <v>932.91000000000008</v>
          </cell>
          <cell r="Q289">
            <v>932.91000000000008</v>
          </cell>
          <cell r="R289">
            <v>932.91000000000008</v>
          </cell>
          <cell r="S289">
            <v>932.91000000000008</v>
          </cell>
          <cell r="T289">
            <v>932.91000000000008</v>
          </cell>
          <cell r="U289">
            <v>932.91000000000008</v>
          </cell>
          <cell r="V289">
            <v>602.91000000000008</v>
          </cell>
          <cell r="W289">
            <v>602.91000000000008</v>
          </cell>
          <cell r="X289">
            <v>330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</row>
        <row r="290"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</row>
        <row r="291"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</row>
        <row r="292"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</row>
        <row r="293"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</row>
        <row r="298">
          <cell r="O298">
            <v>2750</v>
          </cell>
          <cell r="P298">
            <v>1050</v>
          </cell>
          <cell r="Q298">
            <v>0</v>
          </cell>
          <cell r="R298">
            <v>0</v>
          </cell>
          <cell r="S298">
            <v>0</v>
          </cell>
          <cell r="T298">
            <v>3201</v>
          </cell>
          <cell r="U298">
            <v>9160</v>
          </cell>
          <cell r="V298">
            <v>5939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</row>
        <row r="299">
          <cell r="O299">
            <v>-628.6733534561663</v>
          </cell>
          <cell r="P299">
            <v>-874.9601377608484</v>
          </cell>
          <cell r="Q299">
            <v>-985.68536632653786</v>
          </cell>
          <cell r="R299">
            <v>-1016.2074197044054</v>
          </cell>
          <cell r="S299">
            <v>-1048.0197224028532</v>
          </cell>
          <cell r="T299">
            <v>-1088.1218366393073</v>
          </cell>
          <cell r="U299">
            <v>-1221.5188089989315</v>
          </cell>
          <cell r="V299">
            <v>-1477.1396764386268</v>
          </cell>
          <cell r="W299">
            <v>-1408.8242601071627</v>
          </cell>
          <cell r="X299">
            <v>-1475.3212185917503</v>
          </cell>
          <cell r="Y299">
            <v>-1518.9495807011469</v>
          </cell>
          <cell r="Z299">
            <v>-1285.5819105904066</v>
          </cell>
          <cell r="AA299">
            <v>-1240.4515669868833</v>
          </cell>
          <cell r="AB299">
            <v>-1309.1887121383454</v>
          </cell>
          <cell r="AC299">
            <v>-1382.1797203056335</v>
          </cell>
          <cell r="AD299">
            <v>-1202.273973208115</v>
          </cell>
          <cell r="AE299">
            <v>-1135.5626475745341</v>
          </cell>
          <cell r="AF299">
            <v>-1193.4910457569604</v>
          </cell>
          <cell r="AG299">
            <v>-1102.7932435535431</v>
          </cell>
          <cell r="AH299">
            <v>-998.83028030581409</v>
          </cell>
        </row>
        <row r="300">
          <cell r="O300">
            <v>-383.45803997614189</v>
          </cell>
          <cell r="P300">
            <v>-439.40638657741897</v>
          </cell>
          <cell r="Q300">
            <v>-440.2088181383694</v>
          </cell>
          <cell r="R300">
            <v>-409.68676476050177</v>
          </cell>
          <cell r="S300">
            <v>-377.87446206205402</v>
          </cell>
          <cell r="T300">
            <v>-360.70530600748606</v>
          </cell>
          <cell r="U300">
            <v>-545.19595860520826</v>
          </cell>
          <cell r="V300">
            <v>-1029.3865955128044</v>
          </cell>
          <cell r="W300">
            <v>-1294.9932799158819</v>
          </cell>
          <cell r="X300">
            <v>-1228.4963214312943</v>
          </cell>
          <cell r="Y300">
            <v>-1158.3137545298405</v>
          </cell>
          <cell r="Z300">
            <v>-1089.4462937346213</v>
          </cell>
          <cell r="AA300">
            <v>-1023.0489772115047</v>
          </cell>
          <cell r="AB300">
            <v>-954.31183206004255</v>
          </cell>
          <cell r="AC300">
            <v>-881.32082389275479</v>
          </cell>
          <cell r="AD300">
            <v>-809.50849213580068</v>
          </cell>
          <cell r="AE300">
            <v>-752.07028749401502</v>
          </cell>
          <cell r="AF300">
            <v>-694.14188931158878</v>
          </cell>
          <cell r="AG300">
            <v>-633.55084967885989</v>
          </cell>
          <cell r="AH300">
            <v>-574.45232411223594</v>
          </cell>
        </row>
        <row r="301"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</row>
        <row r="302"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</row>
        <row r="303"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</row>
        <row r="304"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</row>
        <row r="308">
          <cell r="O308">
            <v>-3974.762866035042</v>
          </cell>
          <cell r="P308">
            <v>-74.598497773777012</v>
          </cell>
          <cell r="Q308">
            <v>1042.7845796041654</v>
          </cell>
          <cell r="R308">
            <v>433.5468932760632</v>
          </cell>
          <cell r="S308">
            <v>-115.68042471767512</v>
          </cell>
          <cell r="T308">
            <v>1583.7886207231688</v>
          </cell>
          <cell r="U308">
            <v>3259.9040231423487</v>
          </cell>
          <cell r="V308">
            <v>2018.0914838927069</v>
          </cell>
          <cell r="W308">
            <v>-3059.4386683007342</v>
          </cell>
          <cell r="X308">
            <v>811.607981457606</v>
          </cell>
          <cell r="Y308">
            <v>12742.747740106135</v>
          </cell>
          <cell r="Z308">
            <v>5632.6297498698877</v>
          </cell>
          <cell r="AA308">
            <v>7416.6862232437852</v>
          </cell>
          <cell r="AB308">
            <v>13910.42869342483</v>
          </cell>
          <cell r="AC308">
            <v>13372.823103885725</v>
          </cell>
          <cell r="AD308">
            <v>13633.259882299604</v>
          </cell>
          <cell r="AE308">
            <v>13534.827312129055</v>
          </cell>
          <cell r="AF308">
            <v>13242.414815891159</v>
          </cell>
          <cell r="AG308">
            <v>12851.796868015233</v>
          </cell>
          <cell r="AH308">
            <v>13142.205094222722</v>
          </cell>
        </row>
      </sheetData>
      <sheetData sheetId="25">
        <row r="40">
          <cell r="D40" t="str">
            <v>Capital works sheets</v>
          </cell>
        </row>
        <row r="41">
          <cell r="D41" t="str">
            <v>Capital works module</v>
          </cell>
        </row>
        <row r="42">
          <cell r="D42" t="str">
            <v>Combination</v>
          </cell>
        </row>
        <row r="63"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</row>
        <row r="64"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</row>
        <row r="65">
          <cell r="O65">
            <v>8258</v>
          </cell>
          <cell r="P65">
            <v>3050.2</v>
          </cell>
          <cell r="Q65">
            <v>3091.0029999999992</v>
          </cell>
          <cell r="R65">
            <v>3132.418044999999</v>
          </cell>
          <cell r="S65">
            <v>3174.4543156749987</v>
          </cell>
          <cell r="T65">
            <v>3217.121130410123</v>
          </cell>
          <cell r="U65">
            <v>3260.4279473662746</v>
          </cell>
          <cell r="V65">
            <v>3304.3843665767681</v>
          </cell>
          <cell r="W65">
            <v>3349.0001320754191</v>
          </cell>
          <cell r="X65">
            <v>3394.2851340565503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</row>
        <row r="66"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68"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0"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</row>
        <row r="71"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</row>
        <row r="72"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</row>
        <row r="74">
          <cell r="O74">
            <v>3394</v>
          </cell>
          <cell r="P74">
            <v>1447</v>
          </cell>
          <cell r="Q74">
            <v>836</v>
          </cell>
          <cell r="R74">
            <v>1333</v>
          </cell>
          <cell r="S74">
            <v>3420</v>
          </cell>
          <cell r="T74">
            <v>6595</v>
          </cell>
          <cell r="U74">
            <v>8967</v>
          </cell>
          <cell r="V74">
            <v>5387</v>
          </cell>
          <cell r="W74">
            <v>2085</v>
          </cell>
          <cell r="X74">
            <v>813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</row>
        <row r="75">
          <cell r="O75">
            <v>5504</v>
          </cell>
          <cell r="P75">
            <v>2183</v>
          </cell>
          <cell r="Q75">
            <v>602</v>
          </cell>
          <cell r="R75">
            <v>1964</v>
          </cell>
          <cell r="S75">
            <v>1943</v>
          </cell>
          <cell r="T75">
            <v>2400</v>
          </cell>
          <cell r="U75">
            <v>8053</v>
          </cell>
          <cell r="V75">
            <v>7981</v>
          </cell>
          <cell r="W75">
            <v>8777</v>
          </cell>
          <cell r="X75">
            <v>2002.8629699476653</v>
          </cell>
          <cell r="Y75">
            <v>2240.1479523436242</v>
          </cell>
          <cell r="Z75">
            <v>9512.6282690591743</v>
          </cell>
          <cell r="AA75">
            <v>7733.1107394162082</v>
          </cell>
          <cell r="AB75">
            <v>1033.8832836393408</v>
          </cell>
          <cell r="AC75">
            <v>1059.7303657303244</v>
          </cell>
          <cell r="AD75">
            <v>1086.2236248735821</v>
          </cell>
          <cell r="AE75">
            <v>1113.3792154954217</v>
          </cell>
          <cell r="AF75">
            <v>1141.2136958828071</v>
          </cell>
          <cell r="AG75">
            <v>1169.7440382798773</v>
          </cell>
          <cell r="AH75">
            <v>1198.987639236874</v>
          </cell>
        </row>
        <row r="76">
          <cell r="O76">
            <v>1000</v>
          </cell>
          <cell r="P76">
            <v>1500</v>
          </cell>
          <cell r="Q76">
            <v>1500</v>
          </cell>
          <cell r="R76">
            <v>1500</v>
          </cell>
          <cell r="S76">
            <v>1500</v>
          </cell>
          <cell r="T76">
            <v>1500</v>
          </cell>
          <cell r="U76">
            <v>1500</v>
          </cell>
          <cell r="V76">
            <v>1500</v>
          </cell>
          <cell r="W76">
            <v>1500</v>
          </cell>
          <cell r="X76">
            <v>1500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O78">
            <v>161</v>
          </cell>
          <cell r="P78">
            <v>231</v>
          </cell>
          <cell r="Q78">
            <v>121</v>
          </cell>
          <cell r="R78">
            <v>248</v>
          </cell>
          <cell r="S78">
            <v>124</v>
          </cell>
          <cell r="T78">
            <v>146</v>
          </cell>
          <cell r="U78">
            <v>199</v>
          </cell>
          <cell r="V78">
            <v>202</v>
          </cell>
          <cell r="W78">
            <v>250</v>
          </cell>
          <cell r="X78">
            <v>250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</row>
        <row r="81"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</row>
        <row r="82">
          <cell r="O82">
            <v>200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</row>
        <row r="83">
          <cell r="O83">
            <v>120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O85">
            <v>0</v>
          </cell>
          <cell r="P85">
            <v>1600</v>
          </cell>
          <cell r="Q85">
            <v>3100</v>
          </cell>
          <cell r="R85">
            <v>4900</v>
          </cell>
          <cell r="S85">
            <v>6400</v>
          </cell>
          <cell r="T85">
            <v>6600</v>
          </cell>
          <cell r="U85">
            <v>6500</v>
          </cell>
          <cell r="V85">
            <v>6600</v>
          </cell>
          <cell r="W85">
            <v>7200</v>
          </cell>
          <cell r="X85">
            <v>7150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</row>
        <row r="86"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</row>
        <row r="89">
          <cell r="O89">
            <v>18637</v>
          </cell>
          <cell r="P89">
            <v>10011.200000000001</v>
          </cell>
          <cell r="Q89">
            <v>9250.0029999999988</v>
          </cell>
          <cell r="R89">
            <v>13077.418044999999</v>
          </cell>
          <cell r="S89">
            <v>16561.454315675001</v>
          </cell>
          <cell r="T89">
            <v>20458.121130410123</v>
          </cell>
          <cell r="U89">
            <v>28479.427947366275</v>
          </cell>
          <cell r="V89">
            <v>24974.384366576767</v>
          </cell>
          <cell r="W89">
            <v>23161.00013207542</v>
          </cell>
          <cell r="X89">
            <v>15110.148104004216</v>
          </cell>
          <cell r="Y89">
            <v>2240.1479523436242</v>
          </cell>
          <cell r="Z89">
            <v>9512.6282690591743</v>
          </cell>
          <cell r="AA89">
            <v>7733.1107394162082</v>
          </cell>
          <cell r="AB89">
            <v>1033.8832836393408</v>
          </cell>
          <cell r="AC89">
            <v>1059.7303657303244</v>
          </cell>
          <cell r="AD89">
            <v>1086.2236248735821</v>
          </cell>
          <cell r="AE89">
            <v>1113.3792154954217</v>
          </cell>
          <cell r="AF89">
            <v>1141.2136958828071</v>
          </cell>
          <cell r="AG89">
            <v>1169.7440382798773</v>
          </cell>
          <cell r="AH89">
            <v>1198.987639236874</v>
          </cell>
        </row>
        <row r="93">
          <cell r="K93">
            <v>23092</v>
          </cell>
          <cell r="L93">
            <v>18822</v>
          </cell>
          <cell r="M93">
            <v>16297</v>
          </cell>
          <cell r="N93">
            <v>15529</v>
          </cell>
          <cell r="O93">
            <v>18637</v>
          </cell>
          <cell r="P93">
            <v>10011.200000000001</v>
          </cell>
          <cell r="Q93">
            <v>9250.0029999999988</v>
          </cell>
          <cell r="R93">
            <v>13077.418044999999</v>
          </cell>
          <cell r="S93">
            <v>16561.454315675001</v>
          </cell>
          <cell r="T93">
            <v>20458.121130410123</v>
          </cell>
          <cell r="U93">
            <v>28479.427947366275</v>
          </cell>
          <cell r="V93">
            <v>24974.384366576767</v>
          </cell>
          <cell r="W93">
            <v>23161.00013207542</v>
          </cell>
          <cell r="X93">
            <v>15110.148104004216</v>
          </cell>
          <cell r="Y93">
            <v>2240.1479523436242</v>
          </cell>
          <cell r="Z93">
            <v>9512.6282690591743</v>
          </cell>
          <cell r="AA93">
            <v>7733.1107394162082</v>
          </cell>
          <cell r="AB93">
            <v>1033.8832836393408</v>
          </cell>
          <cell r="AC93">
            <v>1059.7303657303244</v>
          </cell>
          <cell r="AD93">
            <v>1086.2236248735821</v>
          </cell>
          <cell r="AE93">
            <v>1113.3792154954217</v>
          </cell>
          <cell r="AF93">
            <v>1141.2136958828071</v>
          </cell>
          <cell r="AG93">
            <v>1169.7440382798773</v>
          </cell>
          <cell r="AH93">
            <v>1198.987639236874</v>
          </cell>
        </row>
        <row r="94">
          <cell r="K94">
            <v>117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K96">
            <v>2243</v>
          </cell>
          <cell r="L96">
            <v>10559</v>
          </cell>
          <cell r="M96">
            <v>8230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100"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</row>
        <row r="102"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</row>
        <row r="110">
          <cell r="D110" t="str">
            <v>Property Plant and Equipment - Land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</row>
        <row r="111">
          <cell r="D111" t="str">
            <v>Property Plant and Equipment - Land improvements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</row>
        <row r="112">
          <cell r="D112" t="str">
            <v>Property Plant and Equipment - Sealed Roads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</row>
        <row r="113">
          <cell r="D113" t="str">
            <v>Property Plant and Equipment - Unsealed Roads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</row>
        <row r="114">
          <cell r="D114" t="str">
            <v>Property Plant and Equipment - Bridges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D115" t="str">
            <v>Property Plant and Equipment - Kerb and Channel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6">
          <cell r="D116" t="str">
            <v>Property Plant and Equipment - Footpaths and Pathways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</row>
        <row r="117">
          <cell r="D117" t="str">
            <v>Property Plant and Equipment - Buildings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</row>
        <row r="118">
          <cell r="D118" t="str">
            <v>Property Plant and Equipment - Stormwater Drainage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</row>
        <row r="119">
          <cell r="D119" t="str">
            <v>Property Plant and Equipment - Recreation, Parks and Streetscapes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</row>
        <row r="120">
          <cell r="D120" t="str">
            <v>Property Plant and Equipment - Swimming Pools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</row>
        <row r="121">
          <cell r="D121" t="str">
            <v>Property Plant and Equipment - Sewerage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</row>
        <row r="122">
          <cell r="D122" t="str">
            <v>Property Plant and Equipment - Water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</row>
        <row r="123">
          <cell r="D123" t="str">
            <v>Property Plant and Equipment - Plant, machinery and equipment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D124" t="str">
            <v>Property Plant and Equipment - Fixutres, fittings and furniture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</row>
        <row r="125">
          <cell r="D125" t="str">
            <v>Property Plant and Equipment - Computers and telecommunications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</row>
        <row r="126">
          <cell r="D126" t="str">
            <v>Property Plant and Equipment - Other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</row>
        <row r="127">
          <cell r="D127" t="str">
            <v>Property Plant and Equipment - Capital Work in Progress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28">
          <cell r="D128" t="str">
            <v>Property Plant and Equipment - LED Lighting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</row>
        <row r="129">
          <cell r="D129" t="str">
            <v>Property Plant and Equipment - Cemetery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</row>
        <row r="130">
          <cell r="D130" t="str">
            <v>Property Plant and Equipment - Landfill cells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</row>
        <row r="131">
          <cell r="D131" t="str">
            <v>Property Plant and Equipment - Capital Works Sustainability Adjustment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</row>
        <row r="132">
          <cell r="D132" t="str">
            <v>Property Plant and Equipment - Additional Capital Works due to SRV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</row>
        <row r="133">
          <cell r="D133" t="str">
            <v xml:space="preserve">Property Plant and Equipment - Spare capex 6 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  <row r="134">
          <cell r="D134" t="str">
            <v>Property Plant and Equipment - Spare capex 7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</row>
        <row r="137">
          <cell r="D137" t="str">
            <v>Infrastructure Assets - Land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</row>
        <row r="138">
          <cell r="D138" t="str">
            <v>Infrastructure Assets - Land improvements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</row>
        <row r="139">
          <cell r="D139" t="str">
            <v>Infrastructure Assets - Sealed Roads</v>
          </cell>
          <cell r="O139">
            <v>8258</v>
          </cell>
          <cell r="P139">
            <v>3050.2</v>
          </cell>
          <cell r="Q139">
            <v>3091.0029999999992</v>
          </cell>
          <cell r="R139">
            <v>3132.418044999999</v>
          </cell>
          <cell r="S139">
            <v>3174.4543156749987</v>
          </cell>
          <cell r="T139">
            <v>3217.121130410123</v>
          </cell>
          <cell r="U139">
            <v>3260.4279473662746</v>
          </cell>
          <cell r="V139">
            <v>3304.3843665767681</v>
          </cell>
          <cell r="W139">
            <v>3349.0001320754191</v>
          </cell>
          <cell r="X139">
            <v>3394.2851340565503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</row>
        <row r="140">
          <cell r="D140" t="str">
            <v>Infrastructure Assets - Unsealed Roads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D141" t="str">
            <v>Infrastructure Assets - Bridges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D142" t="str">
            <v>Infrastructure Assets - Kerb and Channel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3">
          <cell r="D143" t="str">
            <v>Infrastructure Assets - Footpaths and Pathways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</row>
        <row r="144">
          <cell r="D144" t="str">
            <v>Infrastructure Assets - Buildings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</row>
        <row r="145">
          <cell r="D145" t="str">
            <v>Infrastructure Assets - Stormwater Drainage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</row>
        <row r="146">
          <cell r="D146" t="str">
            <v>Infrastructure Assets - Recreation, Parks and Streetscapes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</row>
        <row r="147">
          <cell r="D147" t="str">
            <v>Infrastructure Assets - Swimming Pools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</row>
        <row r="148">
          <cell r="D148" t="str">
            <v>Infrastructure Assets - Sewerage</v>
          </cell>
          <cell r="O148">
            <v>3394</v>
          </cell>
          <cell r="P148">
            <v>1447</v>
          </cell>
          <cell r="Q148">
            <v>836</v>
          </cell>
          <cell r="R148">
            <v>1333</v>
          </cell>
          <cell r="S148">
            <v>3420</v>
          </cell>
          <cell r="T148">
            <v>6595</v>
          </cell>
          <cell r="U148">
            <v>8967</v>
          </cell>
          <cell r="V148">
            <v>5387</v>
          </cell>
          <cell r="W148">
            <v>2085</v>
          </cell>
          <cell r="X148">
            <v>813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</row>
        <row r="149">
          <cell r="D149" t="str">
            <v>Infrastructure Assets - Water</v>
          </cell>
          <cell r="O149">
            <v>5504</v>
          </cell>
          <cell r="P149">
            <v>2183</v>
          </cell>
          <cell r="Q149">
            <v>602</v>
          </cell>
          <cell r="R149">
            <v>1964</v>
          </cell>
          <cell r="S149">
            <v>1943</v>
          </cell>
          <cell r="T149">
            <v>2400</v>
          </cell>
          <cell r="U149">
            <v>8053</v>
          </cell>
          <cell r="V149">
            <v>7981</v>
          </cell>
          <cell r="W149">
            <v>8777</v>
          </cell>
          <cell r="X149">
            <v>2002.8629699476653</v>
          </cell>
          <cell r="Y149">
            <v>2240.1479523436242</v>
          </cell>
          <cell r="Z149">
            <v>9512.6282690591743</v>
          </cell>
          <cell r="AA149">
            <v>7733.1107394162082</v>
          </cell>
          <cell r="AB149">
            <v>1033.8832836393408</v>
          </cell>
          <cell r="AC149">
            <v>1059.7303657303244</v>
          </cell>
          <cell r="AD149">
            <v>1086.2236248735821</v>
          </cell>
          <cell r="AE149">
            <v>1113.3792154954217</v>
          </cell>
          <cell r="AF149">
            <v>1141.2136958828071</v>
          </cell>
          <cell r="AG149">
            <v>1169.7440382798773</v>
          </cell>
          <cell r="AH149">
            <v>1198.987639236874</v>
          </cell>
        </row>
        <row r="150">
          <cell r="D150" t="str">
            <v>Infrastructure Assets - Plant, machinery and equipment</v>
          </cell>
          <cell r="O150">
            <v>1000</v>
          </cell>
          <cell r="P150">
            <v>1500</v>
          </cell>
          <cell r="Q150">
            <v>1500</v>
          </cell>
          <cell r="R150">
            <v>1500</v>
          </cell>
          <cell r="S150">
            <v>1500</v>
          </cell>
          <cell r="T150">
            <v>1500</v>
          </cell>
          <cell r="U150">
            <v>1500</v>
          </cell>
          <cell r="V150">
            <v>1500</v>
          </cell>
          <cell r="W150">
            <v>1500</v>
          </cell>
          <cell r="X150">
            <v>1500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</row>
        <row r="151">
          <cell r="D151" t="str">
            <v>Infrastructure Assets - Fixutres, fittings and furniture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</row>
        <row r="152">
          <cell r="D152" t="str">
            <v>Infrastructure Assets - Computers and telecommunications</v>
          </cell>
          <cell r="O152">
            <v>161</v>
          </cell>
          <cell r="P152">
            <v>231</v>
          </cell>
          <cell r="Q152">
            <v>121</v>
          </cell>
          <cell r="R152">
            <v>248</v>
          </cell>
          <cell r="S152">
            <v>124</v>
          </cell>
          <cell r="T152">
            <v>146</v>
          </cell>
          <cell r="U152">
            <v>199</v>
          </cell>
          <cell r="V152">
            <v>202</v>
          </cell>
          <cell r="W152">
            <v>250</v>
          </cell>
          <cell r="X152">
            <v>250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</row>
        <row r="153">
          <cell r="D153" t="str">
            <v>Infrastructure Assets - Other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</row>
        <row r="154">
          <cell r="D154" t="str">
            <v>Infrastructure Assets - Capital Work in Progress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</row>
        <row r="155">
          <cell r="D155" t="str">
            <v>Infrastructure Assets - LED Lighting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</row>
        <row r="156">
          <cell r="D156" t="str">
            <v>Infrastructure Assets - Cemetery</v>
          </cell>
          <cell r="O156">
            <v>200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</row>
        <row r="157">
          <cell r="D157" t="str">
            <v>Infrastructure Assets - Landfill cells</v>
          </cell>
          <cell r="O157">
            <v>120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</row>
        <row r="158">
          <cell r="D158" t="str">
            <v>Infrastructure Assets - Capital Works Sustainability Adjustment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D159" t="str">
            <v>Infrastructure Assets - Additional Capital Works due to SRV</v>
          </cell>
          <cell r="O159">
            <v>0</v>
          </cell>
          <cell r="P159">
            <v>1600</v>
          </cell>
          <cell r="Q159">
            <v>3100</v>
          </cell>
          <cell r="R159">
            <v>4900</v>
          </cell>
          <cell r="S159">
            <v>6400</v>
          </cell>
          <cell r="T159">
            <v>6600</v>
          </cell>
          <cell r="U159">
            <v>6500</v>
          </cell>
          <cell r="V159">
            <v>6600</v>
          </cell>
          <cell r="W159">
            <v>7200</v>
          </cell>
          <cell r="X159">
            <v>7150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0">
          <cell r="D160" t="str">
            <v xml:space="preserve">Infrastructure Assets - Spare capex 6 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</row>
        <row r="161">
          <cell r="D161" t="str">
            <v>Infrastructure Assets - Spare capex 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</row>
      </sheetData>
      <sheetData sheetId="26"/>
      <sheetData sheetId="27"/>
      <sheetData sheetId="28">
        <row r="282">
          <cell r="D282" t="str">
            <v>All Reserves</v>
          </cell>
        </row>
        <row r="283">
          <cell r="D283" t="str">
            <v>Reserve - Spare 1</v>
          </cell>
        </row>
        <row r="284">
          <cell r="D284" t="str">
            <v>Reserve - Spare 2</v>
          </cell>
        </row>
        <row r="285">
          <cell r="D285" t="str">
            <v>Reserve - Spare 3</v>
          </cell>
        </row>
        <row r="286">
          <cell r="D286" t="str">
            <v>Reserve - Spare 4</v>
          </cell>
        </row>
        <row r="287">
          <cell r="D287" t="str">
            <v>Reserve - Spare 5</v>
          </cell>
        </row>
        <row r="288">
          <cell r="D288" t="str">
            <v>Reserve - Spare 6</v>
          </cell>
        </row>
        <row r="289">
          <cell r="D289" t="str">
            <v>Reserve - Spare 7</v>
          </cell>
        </row>
        <row r="290">
          <cell r="D290" t="str">
            <v>Reserve - Spare 8</v>
          </cell>
        </row>
        <row r="291">
          <cell r="D291" t="str">
            <v>Reserve - Spare 9</v>
          </cell>
        </row>
        <row r="292">
          <cell r="D292" t="str">
            <v>Reserve - Spare 10</v>
          </cell>
        </row>
        <row r="293">
          <cell r="D293" t="str">
            <v>Reserve - Spare 11</v>
          </cell>
        </row>
        <row r="294">
          <cell r="D294" t="str">
            <v>Reserve - Spare 12</v>
          </cell>
        </row>
        <row r="295">
          <cell r="D295" t="str">
            <v>Reserve - Spare 13</v>
          </cell>
        </row>
        <row r="296">
          <cell r="D296" t="str">
            <v>Reserve - Spare 14</v>
          </cell>
        </row>
        <row r="297">
          <cell r="D297" t="str">
            <v>Reserve - Spare 15</v>
          </cell>
        </row>
        <row r="298">
          <cell r="D298" t="str">
            <v>Reserve - Spare 16</v>
          </cell>
        </row>
        <row r="299">
          <cell r="D299" t="str">
            <v>Reserve - Spare 17</v>
          </cell>
        </row>
        <row r="300">
          <cell r="D300" t="str">
            <v>Reserve - Spare 18</v>
          </cell>
        </row>
        <row r="301">
          <cell r="D301" t="str">
            <v>Reserve - Spare 19</v>
          </cell>
        </row>
        <row r="302">
          <cell r="D302" t="str">
            <v>Reserve - Spare 20</v>
          </cell>
        </row>
        <row r="303">
          <cell r="D303" t="str">
            <v>Reserve - Spare 21</v>
          </cell>
        </row>
        <row r="304">
          <cell r="D304" t="str">
            <v>Reserve - Spare 22</v>
          </cell>
        </row>
        <row r="305">
          <cell r="D305" t="str">
            <v>Reserve - Spare 23</v>
          </cell>
        </row>
        <row r="306">
          <cell r="D306" t="str">
            <v>Reserve - Spare 24</v>
          </cell>
        </row>
        <row r="307">
          <cell r="D307" t="str">
            <v>Reserve - Spare 25</v>
          </cell>
        </row>
        <row r="308">
          <cell r="D308" t="str">
            <v>Reserve - Spare 26</v>
          </cell>
        </row>
        <row r="309">
          <cell r="D309" t="str">
            <v>Reserve - Spare 27</v>
          </cell>
        </row>
        <row r="310">
          <cell r="D310" t="str">
            <v>Reserve - Spare 28</v>
          </cell>
        </row>
        <row r="311">
          <cell r="D311" t="str">
            <v>Reserve - Spare 29</v>
          </cell>
        </row>
        <row r="312">
          <cell r="D312" t="str">
            <v>Landfill Rehabilitation Reserve</v>
          </cell>
        </row>
        <row r="313">
          <cell r="D313" t="str">
            <v>Asset Revaluation Reserve</v>
          </cell>
        </row>
      </sheetData>
      <sheetData sheetId="29"/>
      <sheetData sheetId="30"/>
      <sheetData sheetId="31"/>
      <sheetData sheetId="32"/>
      <sheetData sheetId="33"/>
      <sheetData sheetId="34"/>
      <sheetData sheetId="35">
        <row r="3">
          <cell r="E3">
            <v>0</v>
          </cell>
        </row>
        <row r="4">
          <cell r="E4">
            <v>0</v>
          </cell>
        </row>
        <row r="9">
          <cell r="D9" t="str">
            <v>Error check breaches: 0. Active error alerts: 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1">
          <cell r="C11" t="str">
            <v>January</v>
          </cell>
          <cell r="F11" t="str">
            <v>Annual</v>
          </cell>
          <cell r="I11">
            <v>1</v>
          </cell>
          <cell r="K11" t="str">
            <v>Calc</v>
          </cell>
        </row>
        <row r="12">
          <cell r="C12" t="str">
            <v>February</v>
          </cell>
          <cell r="F12" t="str">
            <v>Semi-annual</v>
          </cell>
          <cell r="I12">
            <v>0</v>
          </cell>
          <cell r="K12" t="str">
            <v>Manual</v>
          </cell>
        </row>
        <row r="13">
          <cell r="C13" t="str">
            <v>March</v>
          </cell>
          <cell r="F13" t="str">
            <v>Quarterly</v>
          </cell>
        </row>
        <row r="14">
          <cell r="C14" t="str">
            <v>April</v>
          </cell>
          <cell r="F14" t="str">
            <v>Monthly</v>
          </cell>
        </row>
        <row r="15">
          <cell r="C15" t="str">
            <v>May</v>
          </cell>
          <cell r="I15">
            <v>43646</v>
          </cell>
        </row>
        <row r="16">
          <cell r="C16" t="str">
            <v>June</v>
          </cell>
          <cell r="I16">
            <v>43465</v>
          </cell>
        </row>
        <row r="17">
          <cell r="C17" t="str">
            <v>July</v>
          </cell>
        </row>
        <row r="18">
          <cell r="C18" t="str">
            <v>August</v>
          </cell>
        </row>
        <row r="19">
          <cell r="C19" t="str">
            <v>September</v>
          </cell>
          <cell r="I19">
            <v>43646</v>
          </cell>
        </row>
        <row r="20">
          <cell r="C20" t="str">
            <v>October</v>
          </cell>
          <cell r="I20">
            <v>43555</v>
          </cell>
        </row>
        <row r="21">
          <cell r="C21" t="str">
            <v>November</v>
          </cell>
          <cell r="I21">
            <v>43465</v>
          </cell>
        </row>
        <row r="22">
          <cell r="C22" t="str">
            <v>December</v>
          </cell>
          <cell r="I22">
            <v>43373</v>
          </cell>
        </row>
        <row r="23">
          <cell r="K23" t="str">
            <v xml:space="preserve">Rate Setting Statement </v>
          </cell>
        </row>
        <row r="24">
          <cell r="K24" t="str">
            <v>Rate Determination Statement</v>
          </cell>
        </row>
        <row r="25">
          <cell r="F25" t="str">
            <v>Y</v>
          </cell>
        </row>
        <row r="26">
          <cell r="F26" t="str">
            <v>HY</v>
          </cell>
          <cell r="I26" t="str">
            <v>Income Statement</v>
          </cell>
        </row>
        <row r="27">
          <cell r="F27" t="str">
            <v>Q</v>
          </cell>
          <cell r="I27" t="str">
            <v>Comprehensive Income Statement</v>
          </cell>
        </row>
        <row r="28">
          <cell r="F28" t="str">
            <v>M</v>
          </cell>
          <cell r="I28" t="str">
            <v>Statement of Financial Performance</v>
          </cell>
        </row>
        <row r="29">
          <cell r="I29" t="str">
            <v>Profit and Loss</v>
          </cell>
          <cell r="K29" t="str">
            <v>General Fund</v>
          </cell>
        </row>
        <row r="30">
          <cell r="K30" t="str">
            <v>Water</v>
          </cell>
        </row>
        <row r="31">
          <cell r="K31" t="str">
            <v>Sewerage</v>
          </cell>
        </row>
        <row r="32">
          <cell r="F32">
            <v>12</v>
          </cell>
          <cell r="K32" t="str">
            <v>Waste</v>
          </cell>
        </row>
        <row r="33">
          <cell r="F33">
            <v>6</v>
          </cell>
          <cell r="I33" t="str">
            <v>Cash Flow Statement</v>
          </cell>
          <cell r="K33" t="str">
            <v>Other Business</v>
          </cell>
        </row>
        <row r="34">
          <cell r="F34">
            <v>3</v>
          </cell>
          <cell r="I34" t="str">
            <v>Statement of Cash Flows</v>
          </cell>
        </row>
        <row r="35">
          <cell r="F35">
            <v>1</v>
          </cell>
        </row>
        <row r="38">
          <cell r="D38" t="str">
            <v>Low Scenario</v>
          </cell>
          <cell r="I38" t="str">
            <v>Balance Sheet</v>
          </cell>
          <cell r="K38" t="str">
            <v>Operating Activities</v>
          </cell>
        </row>
        <row r="39">
          <cell r="D39" t="str">
            <v>Medium Scenario</v>
          </cell>
          <cell r="I39" t="str">
            <v>Statement of Financial Position</v>
          </cell>
          <cell r="K39" t="str">
            <v>Financing Activities</v>
          </cell>
        </row>
        <row r="40">
          <cell r="D40" t="str">
            <v>High Scenario</v>
          </cell>
        </row>
        <row r="42">
          <cell r="D42">
            <v>1</v>
          </cell>
          <cell r="F42">
            <v>1</v>
          </cell>
        </row>
        <row r="43">
          <cell r="D43">
            <v>2</v>
          </cell>
          <cell r="F43">
            <v>0</v>
          </cell>
        </row>
        <row r="44">
          <cell r="K44" t="str">
            <v>Fixed</v>
          </cell>
        </row>
        <row r="45">
          <cell r="K45" t="str">
            <v>Variable</v>
          </cell>
        </row>
        <row r="50">
          <cell r="F50">
            <v>1</v>
          </cell>
        </row>
        <row r="52">
          <cell r="F52">
            <v>100</v>
          </cell>
        </row>
        <row r="53">
          <cell r="F53">
            <v>1</v>
          </cell>
        </row>
        <row r="54">
          <cell r="F54">
            <v>0.01</v>
          </cell>
        </row>
        <row r="57">
          <cell r="F57">
            <v>365.25</v>
          </cell>
        </row>
        <row r="59">
          <cell r="F59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FBD63-1D40-4A5E-A8C6-1B2CF3D0D22F}">
  <sheetPr codeName="Sheet67">
    <tabColor theme="1"/>
    <pageSetUpPr fitToPage="1"/>
  </sheetPr>
  <dimension ref="A1:AI1015"/>
  <sheetViews>
    <sheetView showGridLines="0" tabSelected="1" zoomScale="80" zoomScaleNormal="80" zoomScaleSheetLayoutView="85" workbookViewId="0">
      <pane xSplit="4" ySplit="30" topLeftCell="E31" activePane="bottomRight" state="frozen"/>
      <selection activeCell="A2" sqref="A2"/>
      <selection pane="topRight" activeCell="A2" sqref="A2"/>
      <selection pane="bottomLeft" activeCell="A2" sqref="A2"/>
      <selection pane="bottomRight" activeCell="D829" sqref="D829:X860"/>
    </sheetView>
  </sheetViews>
  <sheetFormatPr defaultColWidth="2.33203125" defaultRowHeight="12.75" customHeight="1" outlineLevelRow="4" outlineLevelCol="1" x14ac:dyDescent="0.25"/>
  <cols>
    <col min="1" max="1" width="10.44140625" style="157" customWidth="1"/>
    <col min="2" max="2" width="12.77734375" style="161" customWidth="1"/>
    <col min="3" max="3" width="3.109375" style="162" customWidth="1"/>
    <col min="4" max="4" width="52" style="36" customWidth="1"/>
    <col min="5" max="5" width="9.109375" style="159" hidden="1" customWidth="1" outlineLevel="1"/>
    <col min="6" max="6" width="4.77734375" style="159" hidden="1" customWidth="1" outlineLevel="1"/>
    <col min="7" max="8" width="4.33203125" style="159" hidden="1" customWidth="1" outlineLevel="1"/>
    <col min="9" max="9" width="9" style="159" hidden="1" customWidth="1" outlineLevel="1"/>
    <col min="10" max="10" width="4.33203125" style="159" hidden="1" customWidth="1" outlineLevel="1"/>
    <col min="11" max="11" width="17.6640625" style="160" hidden="1" customWidth="1" outlineLevel="1"/>
    <col min="12" max="12" width="14" style="160" hidden="1" customWidth="1" outlineLevel="1"/>
    <col min="13" max="13" width="14" style="160" customWidth="1" collapsed="1"/>
    <col min="14" max="24" width="14" style="160" customWidth="1"/>
    <col min="25" max="34" width="14" style="160" hidden="1" customWidth="1" outlineLevel="1"/>
    <col min="35" max="35" width="9.109375" style="25" customWidth="1" collapsed="1"/>
    <col min="36" max="16384" width="2.33203125" style="25"/>
  </cols>
  <sheetData>
    <row r="1" spans="1:35" s="5" customFormat="1" ht="15.5" x14ac:dyDescent="0.2">
      <c r="A1" s="1" t="str">
        <f>[1]Gen_WC!$K$10</f>
        <v>Long Term Financial Plan</v>
      </c>
      <c r="B1" s="2"/>
      <c r="C1" s="2"/>
      <c r="D1" s="2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s="10" customFormat="1" ht="13" x14ac:dyDescent="0.2">
      <c r="A2" s="6">
        <v>23</v>
      </c>
      <c r="B2" s="7" t="s">
        <v>0</v>
      </c>
      <c r="C2" s="7"/>
      <c r="D2" s="7"/>
      <c r="E2" s="8"/>
      <c r="F2" s="8"/>
      <c r="G2" s="8"/>
      <c r="H2" s="8"/>
      <c r="I2" s="8"/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9" customFormat="1" ht="13" x14ac:dyDescent="0.2">
      <c r="A3" s="11" t="s">
        <v>1</v>
      </c>
      <c r="B3" s="12" t="str">
        <f>[1]Checks!D9</f>
        <v>Error check breaches: 0. Active error alerts: 0</v>
      </c>
      <c r="C3" s="13"/>
      <c r="D3" s="13"/>
      <c r="E3" s="14">
        <f>[1]Checks!E3</f>
        <v>0</v>
      </c>
      <c r="F3" s="15"/>
      <c r="G3" s="15"/>
      <c r="H3" s="15"/>
      <c r="I3" s="16"/>
      <c r="J3" s="8"/>
      <c r="K3" s="17"/>
      <c r="L3" s="17"/>
      <c r="M3" s="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s="19" customFormat="1" ht="13" x14ac:dyDescent="0.3">
      <c r="A4" s="20" t="str">
        <f ca="1">(RIGHT(CELL("filename",A2),LEN(CELL("filename",A2))-FIND("]",CELL("filename",A2))))</f>
        <v>FinStmts_O</v>
      </c>
      <c r="B4" s="13" t="s">
        <v>2</v>
      </c>
      <c r="C4" s="13"/>
      <c r="D4" s="13"/>
      <c r="E4" s="21">
        <f>[1]Checks!E4</f>
        <v>0</v>
      </c>
      <c r="F4" s="22" t="str">
        <f ca="1">(RIGHT(CELL("filename",F2),LEN(CELL("filename",F2))-FIND("]",CELL("filename",F2))))</f>
        <v>FinStmts_O</v>
      </c>
      <c r="G4" s="15"/>
      <c r="H4" s="15"/>
      <c r="I4" s="15"/>
      <c r="J4" s="8"/>
      <c r="K4" s="17"/>
      <c r="L4" s="17"/>
      <c r="M4" s="17"/>
      <c r="N4" s="17"/>
      <c r="O4" s="17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1:35" ht="10.5" x14ac:dyDescent="0.25">
      <c r="A5" s="238"/>
      <c r="B5" s="238"/>
      <c r="C5" s="238"/>
      <c r="D5" s="238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5" s="10" customFormat="1" ht="13" x14ac:dyDescent="0.2">
      <c r="A6" s="26" t="s">
        <v>3</v>
      </c>
      <c r="B6" s="27"/>
      <c r="C6" s="28"/>
      <c r="E6" s="29"/>
      <c r="F6" s="30"/>
      <c r="G6" s="29"/>
      <c r="H6" s="29"/>
      <c r="I6" s="29"/>
      <c r="J6" s="29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s="10" customFormat="1" ht="13" x14ac:dyDescent="0.2">
      <c r="A7" s="32">
        <f ca="1">MAX(MAX($A$2:A6),$A$2*[1]Tables_A!$F$52)+Sxn</f>
        <v>2301</v>
      </c>
      <c r="B7" s="33" t="s">
        <v>4</v>
      </c>
      <c r="C7" s="7"/>
      <c r="D7" s="7"/>
      <c r="E7" s="8"/>
      <c r="F7" s="8"/>
      <c r="G7" s="8"/>
      <c r="H7" s="8"/>
      <c r="I7" s="8" t="s">
        <v>5</v>
      </c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s="37" customFormat="1" ht="11.25" customHeight="1" x14ac:dyDescent="0.25">
      <c r="A8" s="34"/>
      <c r="B8" s="35"/>
      <c r="C8" s="25"/>
      <c r="D8" s="36"/>
      <c r="E8" s="24"/>
      <c r="F8" s="24"/>
      <c r="G8" s="24"/>
      <c r="H8" s="24"/>
      <c r="I8" s="24"/>
      <c r="J8" s="24"/>
    </row>
    <row r="9" spans="1:35" s="43" customFormat="1" ht="12" hidden="1" customHeight="1" outlineLevel="1" x14ac:dyDescent="0.2">
      <c r="A9" s="38"/>
      <c r="B9" s="39"/>
      <c r="C9" s="40"/>
      <c r="D9" s="41" t="s">
        <v>6</v>
      </c>
      <c r="E9" s="42"/>
      <c r="F9" s="42"/>
      <c r="G9" s="42"/>
      <c r="H9" s="42"/>
      <c r="I9" s="42"/>
      <c r="J9" s="42"/>
    </row>
    <row r="10" spans="1:35" s="43" customFormat="1" ht="12" hidden="1" customHeight="1" outlineLevel="1" x14ac:dyDescent="0.2">
      <c r="A10" s="38"/>
      <c r="B10" s="39"/>
      <c r="C10" s="40"/>
      <c r="D10" s="41" t="s">
        <v>7</v>
      </c>
      <c r="E10" s="42"/>
      <c r="F10" s="42"/>
      <c r="G10" s="42"/>
      <c r="H10" s="42"/>
      <c r="I10" s="42"/>
      <c r="J10" s="42"/>
    </row>
    <row r="11" spans="1:35" s="43" customFormat="1" ht="12" hidden="1" customHeight="1" outlineLevel="1" x14ac:dyDescent="0.2">
      <c r="A11" s="38"/>
      <c r="B11" s="39"/>
      <c r="C11" s="40"/>
      <c r="D11" s="41" t="s">
        <v>8</v>
      </c>
      <c r="E11" s="42"/>
      <c r="F11" s="42"/>
      <c r="G11" s="42"/>
      <c r="H11" s="42"/>
      <c r="I11" s="42"/>
      <c r="J11" s="42"/>
    </row>
    <row r="12" spans="1:35" s="43" customFormat="1" ht="12" hidden="1" customHeight="1" outlineLevel="1" x14ac:dyDescent="0.2">
      <c r="A12" s="38"/>
      <c r="B12" s="39"/>
      <c r="C12" s="40"/>
      <c r="D12" s="41" t="s">
        <v>9</v>
      </c>
      <c r="E12" s="42"/>
      <c r="F12" s="42"/>
      <c r="G12" s="42"/>
      <c r="H12" s="42"/>
      <c r="I12" s="42"/>
      <c r="J12" s="42"/>
    </row>
    <row r="13" spans="1:35" s="43" customFormat="1" ht="12" hidden="1" customHeight="1" outlineLevel="1" x14ac:dyDescent="0.2">
      <c r="A13" s="38"/>
      <c r="B13" s="39"/>
      <c r="C13" s="40"/>
      <c r="D13" s="41" t="s">
        <v>10</v>
      </c>
      <c r="E13" s="42"/>
      <c r="F13" s="42"/>
      <c r="G13" s="42"/>
      <c r="H13" s="42"/>
      <c r="I13" s="42"/>
      <c r="J13" s="42"/>
    </row>
    <row r="14" spans="1:35" s="43" customFormat="1" ht="12" hidden="1" customHeight="1" outlineLevel="1" x14ac:dyDescent="0.2">
      <c r="A14" s="38"/>
      <c r="B14" s="39"/>
      <c r="C14" s="40"/>
      <c r="D14" s="41" t="s">
        <v>11</v>
      </c>
      <c r="E14" s="42"/>
      <c r="F14" s="42"/>
      <c r="G14" s="42"/>
      <c r="H14" s="42"/>
      <c r="I14" s="42"/>
      <c r="J14" s="42"/>
    </row>
    <row r="15" spans="1:35" s="43" customFormat="1" ht="12" hidden="1" customHeight="1" outlineLevel="1" x14ac:dyDescent="0.2">
      <c r="A15" s="38"/>
      <c r="B15" s="39"/>
      <c r="C15" s="40"/>
      <c r="D15" s="41" t="s">
        <v>12</v>
      </c>
      <c r="E15" s="42"/>
      <c r="F15" s="42"/>
      <c r="G15" s="42"/>
      <c r="H15" s="42"/>
      <c r="I15" s="42"/>
      <c r="J15" s="42"/>
    </row>
    <row r="16" spans="1:35" s="43" customFormat="1" ht="12" hidden="1" customHeight="1" outlineLevel="1" x14ac:dyDescent="0.2">
      <c r="A16" s="38"/>
      <c r="B16" s="39"/>
      <c r="C16" s="40"/>
      <c r="D16" s="41" t="s">
        <v>13</v>
      </c>
      <c r="E16" s="42"/>
      <c r="F16" s="42"/>
      <c r="G16" s="42"/>
      <c r="H16" s="42"/>
      <c r="I16" s="42"/>
      <c r="J16" s="42"/>
    </row>
    <row r="17" spans="1:35" s="43" customFormat="1" ht="12" hidden="1" customHeight="1" outlineLevel="1" x14ac:dyDescent="0.2">
      <c r="A17" s="38"/>
      <c r="B17" s="39"/>
      <c r="C17" s="40"/>
      <c r="D17" s="41" t="s">
        <v>14</v>
      </c>
      <c r="E17" s="42"/>
      <c r="F17" s="42"/>
      <c r="G17" s="42"/>
      <c r="H17" s="42"/>
      <c r="I17" s="42"/>
      <c r="J17" s="42"/>
      <c r="K17" s="44">
        <f>[1]Forecast_Gen!L17</f>
        <v>0</v>
      </c>
      <c r="L17" s="44">
        <f>[1]Forecast_Gen!M17</f>
        <v>0</v>
      </c>
      <c r="M17" s="44">
        <f>[1]Forecast_Gen!N17</f>
        <v>0</v>
      </c>
      <c r="N17" s="44">
        <f>[1]Forecast_Gen!O17</f>
        <v>0</v>
      </c>
      <c r="O17" s="44">
        <f>[1]Forecast_Gen!P17</f>
        <v>0</v>
      </c>
      <c r="P17" s="44">
        <f>[1]Forecast_Gen!Q17</f>
        <v>0</v>
      </c>
      <c r="Q17" s="44">
        <f>[1]Forecast_Gen!R17</f>
        <v>0</v>
      </c>
      <c r="R17" s="44">
        <f>[1]Forecast_Gen!S17</f>
        <v>0</v>
      </c>
      <c r="S17" s="44">
        <f>[1]Forecast_Gen!T17</f>
        <v>0</v>
      </c>
      <c r="T17" s="44">
        <f>[1]Forecast_Gen!U17</f>
        <v>0</v>
      </c>
      <c r="U17" s="44">
        <f>[1]Forecast_Gen!V17</f>
        <v>0</v>
      </c>
      <c r="V17" s="44">
        <f>[1]Forecast_Gen!W17</f>
        <v>0</v>
      </c>
      <c r="W17" s="44">
        <f>[1]Forecast_Gen!X17</f>
        <v>0</v>
      </c>
      <c r="X17" s="44">
        <f>[1]Forecast_Gen!Y17</f>
        <v>0</v>
      </c>
      <c r="Y17" s="44">
        <f>[1]Forecast_Gen!Z17</f>
        <v>0</v>
      </c>
      <c r="Z17" s="44">
        <f>[1]Forecast_Gen!AA17</f>
        <v>0</v>
      </c>
      <c r="AA17" s="44">
        <f>[1]Forecast_Gen!AB17</f>
        <v>0</v>
      </c>
      <c r="AB17" s="44">
        <f>[1]Forecast_Gen!AC17</f>
        <v>0</v>
      </c>
      <c r="AC17" s="44">
        <f>[1]Forecast_Gen!AD17</f>
        <v>0</v>
      </c>
      <c r="AD17" s="44">
        <f>[1]Forecast_Gen!AE17</f>
        <v>0</v>
      </c>
      <c r="AE17" s="44">
        <f>[1]Forecast_Gen!AF17</f>
        <v>0</v>
      </c>
      <c r="AF17" s="44">
        <f>[1]Forecast_Gen!AG17</f>
        <v>0</v>
      </c>
      <c r="AG17" s="44">
        <f>[1]Forecast_Gen!AH17</f>
        <v>0</v>
      </c>
      <c r="AH17" s="44">
        <f>[1]Forecast_Gen!AI17</f>
        <v>0</v>
      </c>
    </row>
    <row r="18" spans="1:35" s="43" customFormat="1" ht="12" hidden="1" customHeight="1" outlineLevel="1" x14ac:dyDescent="0.2">
      <c r="A18" s="38"/>
      <c r="B18" s="39"/>
      <c r="C18" s="40"/>
      <c r="D18" s="41" t="s">
        <v>15</v>
      </c>
      <c r="E18" s="42"/>
      <c r="F18" s="42"/>
      <c r="G18" s="42"/>
      <c r="H18" s="42"/>
      <c r="I18" s="42"/>
      <c r="J18" s="42"/>
      <c r="K18" s="44">
        <f>[1]Forecast_Gen!L18</f>
        <v>0</v>
      </c>
      <c r="L18" s="44">
        <f>[1]Forecast_Gen!M18</f>
        <v>0</v>
      </c>
      <c r="M18" s="44">
        <f>[1]Forecast_Gen!N18</f>
        <v>0</v>
      </c>
      <c r="N18" s="44">
        <f>[1]Forecast_Gen!O18</f>
        <v>0</v>
      </c>
      <c r="O18" s="44">
        <f>[1]Forecast_Gen!P18</f>
        <v>1</v>
      </c>
      <c r="P18" s="44">
        <f>[1]Forecast_Gen!Q18</f>
        <v>2</v>
      </c>
      <c r="Q18" s="44">
        <f>[1]Forecast_Gen!R18</f>
        <v>3</v>
      </c>
      <c r="R18" s="44">
        <f>[1]Forecast_Gen!S18</f>
        <v>4</v>
      </c>
      <c r="S18" s="44">
        <f>[1]Forecast_Gen!T18</f>
        <v>5</v>
      </c>
      <c r="T18" s="44">
        <f>[1]Forecast_Gen!U18</f>
        <v>6</v>
      </c>
      <c r="U18" s="44">
        <f>[1]Forecast_Gen!V18</f>
        <v>7</v>
      </c>
      <c r="V18" s="44">
        <f>[1]Forecast_Gen!W18</f>
        <v>8</v>
      </c>
      <c r="W18" s="44">
        <f>[1]Forecast_Gen!X18</f>
        <v>9</v>
      </c>
      <c r="X18" s="44">
        <f>[1]Forecast_Gen!Y18</f>
        <v>10</v>
      </c>
      <c r="Y18" s="44">
        <f>[1]Forecast_Gen!Z18</f>
        <v>11</v>
      </c>
      <c r="Z18" s="44">
        <f>[1]Forecast_Gen!AA18</f>
        <v>12</v>
      </c>
      <c r="AA18" s="44">
        <f>[1]Forecast_Gen!AB18</f>
        <v>13</v>
      </c>
      <c r="AB18" s="44">
        <f>[1]Forecast_Gen!AC18</f>
        <v>14</v>
      </c>
      <c r="AC18" s="44">
        <f>[1]Forecast_Gen!AD18</f>
        <v>15</v>
      </c>
      <c r="AD18" s="44">
        <f>[1]Forecast_Gen!AE18</f>
        <v>16</v>
      </c>
      <c r="AE18" s="44">
        <f>[1]Forecast_Gen!AF18</f>
        <v>17</v>
      </c>
      <c r="AF18" s="44">
        <f>[1]Forecast_Gen!AG18</f>
        <v>18</v>
      </c>
      <c r="AG18" s="44">
        <f>[1]Forecast_Gen!AH18</f>
        <v>19</v>
      </c>
      <c r="AH18" s="44">
        <f>[1]Forecast_Gen!AI18</f>
        <v>20</v>
      </c>
    </row>
    <row r="19" spans="1:35" s="43" customFormat="1" ht="12" hidden="1" customHeight="1" outlineLevel="1" x14ac:dyDescent="0.2">
      <c r="A19" s="38"/>
      <c r="B19" s="39"/>
      <c r="C19" s="40"/>
      <c r="D19" s="41" t="s">
        <v>16</v>
      </c>
      <c r="E19" s="42"/>
      <c r="F19" s="42"/>
      <c r="G19" s="42"/>
      <c r="H19" s="42"/>
      <c r="I19" s="42"/>
      <c r="J19" s="42"/>
      <c r="K19" s="44">
        <f>[1]Forecast_Gen!L19</f>
        <v>0</v>
      </c>
      <c r="L19" s="44">
        <f>[1]Forecast_Gen!M19</f>
        <v>0</v>
      </c>
      <c r="M19" s="44">
        <f>[1]Forecast_Gen!N19</f>
        <v>0</v>
      </c>
      <c r="N19" s="44">
        <f>[1]Forecast_Gen!O19</f>
        <v>0</v>
      </c>
      <c r="O19" s="44">
        <f>[1]Forecast_Gen!P19</f>
        <v>12</v>
      </c>
      <c r="P19" s="44">
        <f>[1]Forecast_Gen!Q19</f>
        <v>12</v>
      </c>
      <c r="Q19" s="44">
        <f>[1]Forecast_Gen!R19</f>
        <v>12</v>
      </c>
      <c r="R19" s="44">
        <f>[1]Forecast_Gen!S19</f>
        <v>12</v>
      </c>
      <c r="S19" s="44">
        <f>[1]Forecast_Gen!T19</f>
        <v>12</v>
      </c>
      <c r="T19" s="44">
        <f>[1]Forecast_Gen!U19</f>
        <v>12</v>
      </c>
      <c r="U19" s="44">
        <f>[1]Forecast_Gen!V19</f>
        <v>12</v>
      </c>
      <c r="V19" s="44">
        <f>[1]Forecast_Gen!W19</f>
        <v>12</v>
      </c>
      <c r="W19" s="44">
        <f>[1]Forecast_Gen!X19</f>
        <v>12</v>
      </c>
      <c r="X19" s="44">
        <f>[1]Forecast_Gen!Y19</f>
        <v>12</v>
      </c>
      <c r="Y19" s="44">
        <f>[1]Forecast_Gen!Z19</f>
        <v>12</v>
      </c>
      <c r="Z19" s="44">
        <f>[1]Forecast_Gen!AA19</f>
        <v>12</v>
      </c>
      <c r="AA19" s="44">
        <f>[1]Forecast_Gen!AB19</f>
        <v>12</v>
      </c>
      <c r="AB19" s="44">
        <f>[1]Forecast_Gen!AC19</f>
        <v>12</v>
      </c>
      <c r="AC19" s="44">
        <f>[1]Forecast_Gen!AD19</f>
        <v>12</v>
      </c>
      <c r="AD19" s="44">
        <f>[1]Forecast_Gen!AE19</f>
        <v>12</v>
      </c>
      <c r="AE19" s="44">
        <f>[1]Forecast_Gen!AF19</f>
        <v>12</v>
      </c>
      <c r="AF19" s="44">
        <f>[1]Forecast_Gen!AG19</f>
        <v>12</v>
      </c>
      <c r="AG19" s="44">
        <f>[1]Forecast_Gen!AH19</f>
        <v>12</v>
      </c>
      <c r="AH19" s="44">
        <f>[1]Forecast_Gen!AI19</f>
        <v>12</v>
      </c>
    </row>
    <row r="20" spans="1:35" s="43" customFormat="1" ht="12" hidden="1" customHeight="1" outlineLevel="1" x14ac:dyDescent="0.2">
      <c r="A20" s="38"/>
      <c r="B20" s="39"/>
      <c r="C20" s="40"/>
      <c r="D20" s="41" t="s">
        <v>17</v>
      </c>
      <c r="E20" s="42"/>
      <c r="F20" s="42"/>
      <c r="G20" s="42"/>
      <c r="H20" s="42"/>
      <c r="I20" s="42"/>
      <c r="J20" s="42"/>
      <c r="K20" s="44">
        <f>[1]Forecast_Gen!L20</f>
        <v>365</v>
      </c>
      <c r="L20" s="44">
        <f>[1]Forecast_Gen!M20</f>
        <v>366</v>
      </c>
      <c r="M20" s="44">
        <f>[1]Forecast_Gen!N20</f>
        <v>365</v>
      </c>
      <c r="N20" s="44">
        <f>[1]Forecast_Gen!O20</f>
        <v>365</v>
      </c>
      <c r="O20" s="44">
        <f>[1]Forecast_Gen!P20</f>
        <v>365</v>
      </c>
      <c r="P20" s="44">
        <f>[1]Forecast_Gen!Q20</f>
        <v>366</v>
      </c>
      <c r="Q20" s="44">
        <f>[1]Forecast_Gen!R20</f>
        <v>365</v>
      </c>
      <c r="R20" s="44">
        <f>[1]Forecast_Gen!S20</f>
        <v>365</v>
      </c>
      <c r="S20" s="44">
        <f>[1]Forecast_Gen!T20</f>
        <v>365</v>
      </c>
      <c r="T20" s="44">
        <f>[1]Forecast_Gen!U20</f>
        <v>366</v>
      </c>
      <c r="U20" s="44">
        <f>[1]Forecast_Gen!V20</f>
        <v>365</v>
      </c>
      <c r="V20" s="44">
        <f>[1]Forecast_Gen!W20</f>
        <v>365</v>
      </c>
      <c r="W20" s="44">
        <f>[1]Forecast_Gen!X20</f>
        <v>365</v>
      </c>
      <c r="X20" s="44">
        <f>[1]Forecast_Gen!Y20</f>
        <v>366</v>
      </c>
      <c r="Y20" s="44">
        <f>[1]Forecast_Gen!Z20</f>
        <v>365</v>
      </c>
      <c r="Z20" s="44">
        <f>[1]Forecast_Gen!AA20</f>
        <v>365</v>
      </c>
      <c r="AA20" s="44">
        <f>[1]Forecast_Gen!AB20</f>
        <v>365</v>
      </c>
      <c r="AB20" s="44">
        <f>[1]Forecast_Gen!AC20</f>
        <v>366</v>
      </c>
      <c r="AC20" s="44">
        <f>[1]Forecast_Gen!AD20</f>
        <v>365</v>
      </c>
      <c r="AD20" s="44">
        <f>[1]Forecast_Gen!AE20</f>
        <v>365</v>
      </c>
      <c r="AE20" s="44">
        <f>[1]Forecast_Gen!AF20</f>
        <v>365</v>
      </c>
      <c r="AF20" s="44">
        <f>[1]Forecast_Gen!AG20</f>
        <v>366</v>
      </c>
      <c r="AG20" s="44">
        <f>[1]Forecast_Gen!AH20</f>
        <v>365</v>
      </c>
      <c r="AH20" s="44">
        <f>[1]Forecast_Gen!AI20</f>
        <v>365</v>
      </c>
    </row>
    <row r="21" spans="1:35" s="43" customFormat="1" ht="12" hidden="1" customHeight="1" outlineLevel="1" x14ac:dyDescent="0.2">
      <c r="A21" s="38"/>
      <c r="B21" s="39"/>
      <c r="C21" s="40"/>
      <c r="D21" s="41" t="s">
        <v>18</v>
      </c>
      <c r="E21" s="42"/>
      <c r="F21" s="42"/>
      <c r="G21" s="42"/>
      <c r="H21" s="42"/>
      <c r="I21" s="42"/>
      <c r="J21" s="42"/>
      <c r="K21" s="44">
        <f>[1]Forecast_Gen!L21</f>
        <v>0</v>
      </c>
      <c r="L21" s="44">
        <f>[1]Forecast_Gen!M21</f>
        <v>0</v>
      </c>
      <c r="M21" s="44">
        <f>[1]Forecast_Gen!N21</f>
        <v>0</v>
      </c>
      <c r="N21" s="44">
        <f>[1]Forecast_Gen!O21</f>
        <v>0</v>
      </c>
      <c r="O21" s="44">
        <f>[1]Forecast_Gen!P21</f>
        <v>12</v>
      </c>
      <c r="P21" s="44">
        <f>[1]Forecast_Gen!Q21</f>
        <v>24</v>
      </c>
      <c r="Q21" s="44">
        <f>[1]Forecast_Gen!R21</f>
        <v>36</v>
      </c>
      <c r="R21" s="44">
        <f>[1]Forecast_Gen!S21</f>
        <v>48</v>
      </c>
      <c r="S21" s="44">
        <f>[1]Forecast_Gen!T21</f>
        <v>60</v>
      </c>
      <c r="T21" s="44">
        <f>[1]Forecast_Gen!U21</f>
        <v>72</v>
      </c>
      <c r="U21" s="44">
        <f>[1]Forecast_Gen!V21</f>
        <v>84</v>
      </c>
      <c r="V21" s="44">
        <f>[1]Forecast_Gen!W21</f>
        <v>96</v>
      </c>
      <c r="W21" s="44">
        <f>[1]Forecast_Gen!X21</f>
        <v>108</v>
      </c>
      <c r="X21" s="44">
        <f>[1]Forecast_Gen!Y21</f>
        <v>120</v>
      </c>
      <c r="Y21" s="44">
        <f>[1]Forecast_Gen!Z21</f>
        <v>132</v>
      </c>
      <c r="Z21" s="44">
        <f>[1]Forecast_Gen!AA21</f>
        <v>144</v>
      </c>
      <c r="AA21" s="44">
        <f>[1]Forecast_Gen!AB21</f>
        <v>156</v>
      </c>
      <c r="AB21" s="44">
        <f>[1]Forecast_Gen!AC21</f>
        <v>168</v>
      </c>
      <c r="AC21" s="44">
        <f>[1]Forecast_Gen!AD21</f>
        <v>180</v>
      </c>
      <c r="AD21" s="44">
        <f>[1]Forecast_Gen!AE21</f>
        <v>192</v>
      </c>
      <c r="AE21" s="44">
        <f>[1]Forecast_Gen!AF21</f>
        <v>204</v>
      </c>
      <c r="AF21" s="44">
        <f>[1]Forecast_Gen!AG21</f>
        <v>216</v>
      </c>
      <c r="AG21" s="44">
        <f>[1]Forecast_Gen!AH21</f>
        <v>228</v>
      </c>
      <c r="AH21" s="44">
        <f>[1]Forecast_Gen!AI21</f>
        <v>240</v>
      </c>
    </row>
    <row r="22" spans="1:35" s="43" customFormat="1" ht="12" hidden="1" customHeight="1" outlineLevel="1" x14ac:dyDescent="0.2">
      <c r="A22" s="38"/>
      <c r="B22" s="39"/>
      <c r="C22" s="40"/>
      <c r="D22" s="41" t="s">
        <v>19</v>
      </c>
      <c r="E22" s="42"/>
      <c r="F22" s="42"/>
      <c r="G22" s="42"/>
      <c r="H22" s="42"/>
      <c r="I22" s="42"/>
      <c r="J22" s="42"/>
      <c r="K22" s="44">
        <f>[1]Forecast_Gen!L22</f>
        <v>0</v>
      </c>
      <c r="L22" s="44">
        <f>[1]Forecast_Gen!M22</f>
        <v>0</v>
      </c>
      <c r="M22" s="44">
        <f>[1]Forecast_Gen!N22</f>
        <v>0</v>
      </c>
      <c r="N22" s="44">
        <f>[1]Forecast_Gen!O22</f>
        <v>0</v>
      </c>
      <c r="O22" s="44">
        <f>[1]Forecast_Gen!P22</f>
        <v>1</v>
      </c>
      <c r="P22" s="44">
        <f>[1]Forecast_Gen!Q22</f>
        <v>2</v>
      </c>
      <c r="Q22" s="44">
        <f>[1]Forecast_Gen!R22</f>
        <v>3</v>
      </c>
      <c r="R22" s="44">
        <f>[1]Forecast_Gen!S22</f>
        <v>4</v>
      </c>
      <c r="S22" s="44">
        <f>[1]Forecast_Gen!T22</f>
        <v>5</v>
      </c>
      <c r="T22" s="44">
        <f>[1]Forecast_Gen!U22</f>
        <v>6</v>
      </c>
      <c r="U22" s="44">
        <f>[1]Forecast_Gen!V22</f>
        <v>7</v>
      </c>
      <c r="V22" s="44">
        <f>[1]Forecast_Gen!W22</f>
        <v>8</v>
      </c>
      <c r="W22" s="44">
        <f>[1]Forecast_Gen!X22</f>
        <v>9</v>
      </c>
      <c r="X22" s="44">
        <f>[1]Forecast_Gen!Y22</f>
        <v>10</v>
      </c>
      <c r="Y22" s="44">
        <f>[1]Forecast_Gen!Z22</f>
        <v>11</v>
      </c>
      <c r="Z22" s="44">
        <f>[1]Forecast_Gen!AA22</f>
        <v>12</v>
      </c>
      <c r="AA22" s="44">
        <f>[1]Forecast_Gen!AB22</f>
        <v>13</v>
      </c>
      <c r="AB22" s="44">
        <f>[1]Forecast_Gen!AC22</f>
        <v>14</v>
      </c>
      <c r="AC22" s="44">
        <f>[1]Forecast_Gen!AD22</f>
        <v>15</v>
      </c>
      <c r="AD22" s="44">
        <f>[1]Forecast_Gen!AE22</f>
        <v>16</v>
      </c>
      <c r="AE22" s="44">
        <f>[1]Forecast_Gen!AF22</f>
        <v>17</v>
      </c>
      <c r="AF22" s="44">
        <f>[1]Forecast_Gen!AG22</f>
        <v>18</v>
      </c>
      <c r="AG22" s="44">
        <f>[1]Forecast_Gen!AH22</f>
        <v>19</v>
      </c>
      <c r="AH22" s="44">
        <f>[1]Forecast_Gen!AI22</f>
        <v>20</v>
      </c>
    </row>
    <row r="23" spans="1:35" s="43" customFormat="1" ht="12" hidden="1" customHeight="1" outlineLevel="1" x14ac:dyDescent="0.2">
      <c r="A23" s="38"/>
      <c r="B23" s="39"/>
      <c r="C23" s="40"/>
      <c r="D23" s="41" t="s">
        <v>20</v>
      </c>
      <c r="E23" s="42"/>
      <c r="F23" s="42"/>
      <c r="G23" s="42"/>
      <c r="H23" s="42"/>
      <c r="I23" s="42"/>
      <c r="J23" s="42"/>
      <c r="K23" s="44">
        <f>[1]Forecast_Gen!L23</f>
        <v>0</v>
      </c>
      <c r="L23" s="44">
        <f>[1]Forecast_Gen!M23</f>
        <v>0</v>
      </c>
      <c r="M23" s="44">
        <f>[1]Forecast_Gen!N23</f>
        <v>0</v>
      </c>
      <c r="N23" s="44">
        <f>[1]Forecast_Gen!O23</f>
        <v>0</v>
      </c>
      <c r="O23" s="44">
        <f>[1]Forecast_Gen!P23</f>
        <v>1</v>
      </c>
      <c r="P23" s="44">
        <f>[1]Forecast_Gen!Q23</f>
        <v>1</v>
      </c>
      <c r="Q23" s="44">
        <f>[1]Forecast_Gen!R23</f>
        <v>1</v>
      </c>
      <c r="R23" s="44">
        <f>[1]Forecast_Gen!S23</f>
        <v>1</v>
      </c>
      <c r="S23" s="44">
        <f>[1]Forecast_Gen!T23</f>
        <v>1</v>
      </c>
      <c r="T23" s="44">
        <f>[1]Forecast_Gen!U23</f>
        <v>1</v>
      </c>
      <c r="U23" s="44">
        <f>[1]Forecast_Gen!V23</f>
        <v>1</v>
      </c>
      <c r="V23" s="44">
        <f>[1]Forecast_Gen!W23</f>
        <v>1</v>
      </c>
      <c r="W23" s="44">
        <f>[1]Forecast_Gen!X23</f>
        <v>1</v>
      </c>
      <c r="X23" s="44">
        <f>[1]Forecast_Gen!Y23</f>
        <v>1</v>
      </c>
      <c r="Y23" s="44">
        <f>[1]Forecast_Gen!Z23</f>
        <v>1</v>
      </c>
      <c r="Z23" s="44">
        <f>[1]Forecast_Gen!AA23</f>
        <v>1</v>
      </c>
      <c r="AA23" s="44">
        <f>[1]Forecast_Gen!AB23</f>
        <v>1</v>
      </c>
      <c r="AB23" s="44">
        <f>[1]Forecast_Gen!AC23</f>
        <v>1</v>
      </c>
      <c r="AC23" s="44">
        <f>[1]Forecast_Gen!AD23</f>
        <v>1</v>
      </c>
      <c r="AD23" s="44">
        <f>[1]Forecast_Gen!AE23</f>
        <v>1</v>
      </c>
      <c r="AE23" s="44">
        <f>[1]Forecast_Gen!AF23</f>
        <v>1</v>
      </c>
      <c r="AF23" s="44">
        <f>[1]Forecast_Gen!AG23</f>
        <v>1</v>
      </c>
      <c r="AG23" s="44">
        <f>[1]Forecast_Gen!AH23</f>
        <v>1</v>
      </c>
      <c r="AH23" s="44">
        <f>[1]Forecast_Gen!AI23</f>
        <v>1</v>
      </c>
    </row>
    <row r="24" spans="1:35" s="43" customFormat="1" ht="12" hidden="1" customHeight="1" outlineLevel="1" x14ac:dyDescent="0.2">
      <c r="A24" s="38"/>
      <c r="B24" s="39"/>
      <c r="C24" s="40"/>
      <c r="D24" s="41" t="s">
        <v>21</v>
      </c>
      <c r="E24" s="42"/>
      <c r="F24" s="42"/>
      <c r="G24" s="42"/>
      <c r="H24" s="42"/>
      <c r="I24" s="42"/>
      <c r="J24" s="42"/>
      <c r="K24" s="45">
        <f>[1]Forecast_Gen!L24</f>
        <v>0</v>
      </c>
      <c r="L24" s="45">
        <f>[1]Forecast_Gen!M24</f>
        <v>0</v>
      </c>
      <c r="M24" s="45">
        <f>[1]Forecast_Gen!N24</f>
        <v>0</v>
      </c>
      <c r="N24" s="45">
        <f>[1]Forecast_Gen!O24</f>
        <v>0</v>
      </c>
      <c r="O24" s="45">
        <f>[1]Forecast_Gen!P24</f>
        <v>1</v>
      </c>
      <c r="P24" s="45">
        <f>[1]Forecast_Gen!Q24</f>
        <v>1</v>
      </c>
      <c r="Q24" s="45">
        <f>[1]Forecast_Gen!R24</f>
        <v>1</v>
      </c>
      <c r="R24" s="45">
        <f>[1]Forecast_Gen!S24</f>
        <v>1</v>
      </c>
      <c r="S24" s="45">
        <f>[1]Forecast_Gen!T24</f>
        <v>1</v>
      </c>
      <c r="T24" s="45">
        <f>[1]Forecast_Gen!U24</f>
        <v>1</v>
      </c>
      <c r="U24" s="45">
        <f>[1]Forecast_Gen!V24</f>
        <v>1</v>
      </c>
      <c r="V24" s="45">
        <f>[1]Forecast_Gen!W24</f>
        <v>1</v>
      </c>
      <c r="W24" s="45">
        <f>[1]Forecast_Gen!X24</f>
        <v>1</v>
      </c>
      <c r="X24" s="45">
        <f>[1]Forecast_Gen!Y24</f>
        <v>1</v>
      </c>
      <c r="Y24" s="45">
        <f>[1]Forecast_Gen!Z24</f>
        <v>1</v>
      </c>
      <c r="Z24" s="45">
        <f>[1]Forecast_Gen!AA24</f>
        <v>1</v>
      </c>
      <c r="AA24" s="45">
        <f>[1]Forecast_Gen!AB24</f>
        <v>1</v>
      </c>
      <c r="AB24" s="45">
        <f>[1]Forecast_Gen!AC24</f>
        <v>1</v>
      </c>
      <c r="AC24" s="45">
        <f>[1]Forecast_Gen!AD24</f>
        <v>1</v>
      </c>
      <c r="AD24" s="45">
        <f>[1]Forecast_Gen!AE24</f>
        <v>1</v>
      </c>
      <c r="AE24" s="45">
        <f>[1]Forecast_Gen!AF24</f>
        <v>1</v>
      </c>
      <c r="AF24" s="45">
        <f>[1]Forecast_Gen!AG24</f>
        <v>1</v>
      </c>
      <c r="AG24" s="45">
        <f>[1]Forecast_Gen!AH24</f>
        <v>1</v>
      </c>
      <c r="AH24" s="45">
        <f>[1]Forecast_Gen!AI24</f>
        <v>1</v>
      </c>
    </row>
    <row r="25" spans="1:35" s="43" customFormat="1" ht="12" hidden="1" customHeight="1" outlineLevel="1" x14ac:dyDescent="0.2">
      <c r="A25" s="38"/>
      <c r="B25" s="39"/>
      <c r="C25" s="40"/>
      <c r="D25" s="41" t="s">
        <v>22</v>
      </c>
      <c r="E25" s="42"/>
      <c r="F25" s="42"/>
      <c r="G25" s="42"/>
      <c r="H25" s="42"/>
      <c r="I25" s="42"/>
      <c r="J25" s="42"/>
      <c r="K25" s="46">
        <f>[1]Forecast_Gen!L25</f>
        <v>0</v>
      </c>
      <c r="L25" s="46">
        <f>[1]Forecast_Gen!M25</f>
        <v>0</v>
      </c>
      <c r="M25" s="46">
        <f>[1]Forecast_Gen!N25</f>
        <v>0</v>
      </c>
      <c r="N25" s="46">
        <f>[1]Forecast_Gen!O25</f>
        <v>0</v>
      </c>
      <c r="O25" s="46">
        <f>[1]Forecast_Gen!P25</f>
        <v>1</v>
      </c>
      <c r="P25" s="46">
        <f>[1]Forecast_Gen!Q25</f>
        <v>1</v>
      </c>
      <c r="Q25" s="46">
        <f>[1]Forecast_Gen!R25</f>
        <v>1</v>
      </c>
      <c r="R25" s="46">
        <f>[1]Forecast_Gen!S25</f>
        <v>1</v>
      </c>
      <c r="S25" s="46">
        <f>[1]Forecast_Gen!T25</f>
        <v>1</v>
      </c>
      <c r="T25" s="46">
        <f>[1]Forecast_Gen!U25</f>
        <v>1</v>
      </c>
      <c r="U25" s="46">
        <f>[1]Forecast_Gen!V25</f>
        <v>1</v>
      </c>
      <c r="V25" s="46">
        <f>[1]Forecast_Gen!W25</f>
        <v>1</v>
      </c>
      <c r="W25" s="46">
        <f>[1]Forecast_Gen!X25</f>
        <v>1</v>
      </c>
      <c r="X25" s="46">
        <f>[1]Forecast_Gen!Y25</f>
        <v>1</v>
      </c>
      <c r="Y25" s="46">
        <f>[1]Forecast_Gen!Z25</f>
        <v>1</v>
      </c>
      <c r="Z25" s="46">
        <f>[1]Forecast_Gen!AA25</f>
        <v>1</v>
      </c>
      <c r="AA25" s="46">
        <f>[1]Forecast_Gen!AB25</f>
        <v>1</v>
      </c>
      <c r="AB25" s="46">
        <f>[1]Forecast_Gen!AC25</f>
        <v>1</v>
      </c>
      <c r="AC25" s="46">
        <f>[1]Forecast_Gen!AD25</f>
        <v>1</v>
      </c>
      <c r="AD25" s="46">
        <f>[1]Forecast_Gen!AE25</f>
        <v>1</v>
      </c>
      <c r="AE25" s="46">
        <f>[1]Forecast_Gen!AF25</f>
        <v>1</v>
      </c>
      <c r="AF25" s="46">
        <f>[1]Forecast_Gen!AG25</f>
        <v>1</v>
      </c>
      <c r="AG25" s="46">
        <f>[1]Forecast_Gen!AH25</f>
        <v>1</v>
      </c>
      <c r="AH25" s="46">
        <f>[1]Forecast_Gen!AI25</f>
        <v>1</v>
      </c>
    </row>
    <row r="26" spans="1:35" s="43" customFormat="1" ht="12" hidden="1" customHeight="1" outlineLevel="1" x14ac:dyDescent="0.2">
      <c r="A26" s="38"/>
      <c r="B26" s="39"/>
      <c r="C26" s="40"/>
      <c r="D26" s="41" t="s">
        <v>23</v>
      </c>
      <c r="E26" s="42"/>
      <c r="F26" s="42"/>
      <c r="G26" s="42"/>
      <c r="H26" s="42"/>
      <c r="I26" s="42"/>
      <c r="J26" s="42"/>
      <c r="K26" s="47">
        <f>[1]Forecast_Gen!L26</f>
        <v>43646</v>
      </c>
      <c r="L26" s="47">
        <f>[1]Forecast_Gen!M26</f>
        <v>44012</v>
      </c>
      <c r="M26" s="47">
        <f>[1]Forecast_Gen!N26</f>
        <v>44377</v>
      </c>
      <c r="N26" s="47">
        <f>[1]Forecast_Gen!O26</f>
        <v>44742</v>
      </c>
      <c r="O26" s="47">
        <f>[1]Forecast_Gen!P26</f>
        <v>45107</v>
      </c>
      <c r="P26" s="47">
        <f>[1]Forecast_Gen!Q26</f>
        <v>45473</v>
      </c>
      <c r="Q26" s="47">
        <f>[1]Forecast_Gen!R26</f>
        <v>45838</v>
      </c>
      <c r="R26" s="47">
        <f>[1]Forecast_Gen!S26</f>
        <v>46203</v>
      </c>
      <c r="S26" s="47">
        <f>[1]Forecast_Gen!T26</f>
        <v>46568</v>
      </c>
      <c r="T26" s="47">
        <f>[1]Forecast_Gen!U26</f>
        <v>46934</v>
      </c>
      <c r="U26" s="47">
        <f>[1]Forecast_Gen!V26</f>
        <v>47299</v>
      </c>
      <c r="V26" s="47">
        <f>[1]Forecast_Gen!W26</f>
        <v>47664</v>
      </c>
      <c r="W26" s="47">
        <f>[1]Forecast_Gen!X26</f>
        <v>48029</v>
      </c>
      <c r="X26" s="47">
        <f>[1]Forecast_Gen!Y26</f>
        <v>48395</v>
      </c>
      <c r="Y26" s="47">
        <f>[1]Forecast_Gen!Z26</f>
        <v>48760</v>
      </c>
      <c r="Z26" s="47">
        <f>[1]Forecast_Gen!AA26</f>
        <v>49125</v>
      </c>
      <c r="AA26" s="47">
        <f>[1]Forecast_Gen!AB26</f>
        <v>49490</v>
      </c>
      <c r="AB26" s="47">
        <f>[1]Forecast_Gen!AC26</f>
        <v>49856</v>
      </c>
      <c r="AC26" s="47">
        <f>[1]Forecast_Gen!AD26</f>
        <v>50221</v>
      </c>
      <c r="AD26" s="47">
        <f>[1]Forecast_Gen!AE26</f>
        <v>50586</v>
      </c>
      <c r="AE26" s="47">
        <f>[1]Forecast_Gen!AF26</f>
        <v>50951</v>
      </c>
      <c r="AF26" s="47">
        <f>[1]Forecast_Gen!AG26</f>
        <v>51317</v>
      </c>
      <c r="AG26" s="47">
        <f>[1]Forecast_Gen!AH26</f>
        <v>51682</v>
      </c>
      <c r="AH26" s="47">
        <f>[1]Forecast_Gen!AI26</f>
        <v>52047</v>
      </c>
    </row>
    <row r="27" spans="1:35" s="43" customFormat="1" ht="12" hidden="1" customHeight="1" outlineLevel="1" x14ac:dyDescent="0.2">
      <c r="A27" s="38"/>
      <c r="B27" s="39"/>
      <c r="C27" s="40"/>
      <c r="D27" s="41" t="s">
        <v>24</v>
      </c>
      <c r="E27" s="42"/>
      <c r="F27" s="42"/>
      <c r="G27" s="42"/>
      <c r="H27" s="42"/>
      <c r="I27" s="42"/>
      <c r="J27" s="42"/>
      <c r="K27" s="47">
        <f>[1]Forecast_Gen!L27</f>
        <v>43464</v>
      </c>
      <c r="L27" s="47">
        <f>[1]Forecast_Gen!M27</f>
        <v>43829.5</v>
      </c>
      <c r="M27" s="47">
        <f>[1]Forecast_Gen!N27</f>
        <v>44195</v>
      </c>
      <c r="N27" s="47">
        <f>[1]Forecast_Gen!O27</f>
        <v>44560</v>
      </c>
      <c r="O27" s="47">
        <f>[1]Forecast_Gen!P27</f>
        <v>44925</v>
      </c>
      <c r="P27" s="47">
        <f>[1]Forecast_Gen!Q27</f>
        <v>45290.5</v>
      </c>
      <c r="Q27" s="47">
        <f>[1]Forecast_Gen!R27</f>
        <v>45656</v>
      </c>
      <c r="R27" s="47">
        <f>[1]Forecast_Gen!S27</f>
        <v>46021</v>
      </c>
      <c r="S27" s="47">
        <f>[1]Forecast_Gen!T27</f>
        <v>46386</v>
      </c>
      <c r="T27" s="47">
        <f>[1]Forecast_Gen!U27</f>
        <v>46751.5</v>
      </c>
      <c r="U27" s="47">
        <f>[1]Forecast_Gen!V27</f>
        <v>47117</v>
      </c>
      <c r="V27" s="47">
        <f>[1]Forecast_Gen!W27</f>
        <v>47482</v>
      </c>
      <c r="W27" s="47">
        <f>[1]Forecast_Gen!X27</f>
        <v>47847</v>
      </c>
      <c r="X27" s="47">
        <f>[1]Forecast_Gen!Y27</f>
        <v>48212.5</v>
      </c>
      <c r="Y27" s="47">
        <f>[1]Forecast_Gen!Z27</f>
        <v>48578</v>
      </c>
      <c r="Z27" s="47">
        <f>[1]Forecast_Gen!AA27</f>
        <v>48943</v>
      </c>
      <c r="AA27" s="47">
        <f>[1]Forecast_Gen!AB27</f>
        <v>49308</v>
      </c>
      <c r="AB27" s="47">
        <f>[1]Forecast_Gen!AC27</f>
        <v>49673.5</v>
      </c>
      <c r="AC27" s="47">
        <f>[1]Forecast_Gen!AD27</f>
        <v>50039</v>
      </c>
      <c r="AD27" s="47">
        <f>[1]Forecast_Gen!AE27</f>
        <v>50404</v>
      </c>
      <c r="AE27" s="47">
        <f>[1]Forecast_Gen!AF27</f>
        <v>50769</v>
      </c>
      <c r="AF27" s="47">
        <f>[1]Forecast_Gen!AG27</f>
        <v>51134.5</v>
      </c>
      <c r="AG27" s="47">
        <f>[1]Forecast_Gen!AH27</f>
        <v>51500</v>
      </c>
      <c r="AH27" s="47">
        <f>[1]Forecast_Gen!AI27</f>
        <v>51865</v>
      </c>
    </row>
    <row r="28" spans="1:35" s="43" customFormat="1" ht="12" collapsed="1" x14ac:dyDescent="0.2">
      <c r="A28" s="38"/>
      <c r="B28" s="39"/>
      <c r="C28" s="40"/>
      <c r="D28" s="41" t="s">
        <v>25</v>
      </c>
      <c r="E28" s="42"/>
      <c r="F28" s="42"/>
      <c r="G28" s="42"/>
      <c r="H28" s="42"/>
      <c r="I28" s="42"/>
      <c r="J28" s="42"/>
      <c r="K28" s="47">
        <f>[1]Forecast_Gen!L30</f>
        <v>43282</v>
      </c>
      <c r="L28" s="47">
        <f>[1]Forecast_Gen!M30</f>
        <v>43647</v>
      </c>
      <c r="M28" s="47">
        <f>[1]Forecast_Gen!N30</f>
        <v>44013</v>
      </c>
      <c r="N28" s="47">
        <f>[1]Forecast_Gen!O30</f>
        <v>44378</v>
      </c>
      <c r="O28" s="47">
        <f>[1]Forecast_Gen!P30</f>
        <v>44743</v>
      </c>
      <c r="P28" s="47">
        <f>[1]Forecast_Gen!Q30</f>
        <v>45108</v>
      </c>
      <c r="Q28" s="47">
        <f>[1]Forecast_Gen!R30</f>
        <v>45474</v>
      </c>
      <c r="R28" s="47">
        <f>[1]Forecast_Gen!S30</f>
        <v>45839</v>
      </c>
      <c r="S28" s="47">
        <f>[1]Forecast_Gen!T30</f>
        <v>46204</v>
      </c>
      <c r="T28" s="47">
        <f>[1]Forecast_Gen!U30</f>
        <v>46569</v>
      </c>
      <c r="U28" s="47">
        <f>[1]Forecast_Gen!V30</f>
        <v>46935</v>
      </c>
      <c r="V28" s="47">
        <f>[1]Forecast_Gen!W30</f>
        <v>47300</v>
      </c>
      <c r="W28" s="47">
        <f>[1]Forecast_Gen!X30</f>
        <v>47665</v>
      </c>
      <c r="X28" s="47">
        <f>[1]Forecast_Gen!Y30</f>
        <v>48030</v>
      </c>
      <c r="Y28" s="47">
        <f>[1]Forecast_Gen!Z30</f>
        <v>48396</v>
      </c>
      <c r="Z28" s="47">
        <f>[1]Forecast_Gen!AA30</f>
        <v>48761</v>
      </c>
      <c r="AA28" s="47">
        <f>[1]Forecast_Gen!AB30</f>
        <v>49126</v>
      </c>
      <c r="AB28" s="47">
        <f>[1]Forecast_Gen!AC30</f>
        <v>49491</v>
      </c>
      <c r="AC28" s="47">
        <f>[1]Forecast_Gen!AD30</f>
        <v>49857</v>
      </c>
      <c r="AD28" s="47">
        <f>[1]Forecast_Gen!AE30</f>
        <v>50222</v>
      </c>
      <c r="AE28" s="47">
        <f>[1]Forecast_Gen!AF30</f>
        <v>50587</v>
      </c>
      <c r="AF28" s="47">
        <f>[1]Forecast_Gen!AG30</f>
        <v>50952</v>
      </c>
      <c r="AG28" s="47">
        <f>[1]Forecast_Gen!AH30</f>
        <v>51318</v>
      </c>
      <c r="AH28" s="47">
        <f>[1]Forecast_Gen!AI30</f>
        <v>51683</v>
      </c>
    </row>
    <row r="29" spans="1:35" s="43" customFormat="1" ht="12" x14ac:dyDescent="0.2">
      <c r="A29" s="38"/>
      <c r="B29" s="39"/>
      <c r="C29" s="40"/>
      <c r="D29" s="41" t="s">
        <v>26</v>
      </c>
      <c r="E29" s="42"/>
      <c r="F29" s="42"/>
      <c r="G29" s="42"/>
      <c r="H29" s="42"/>
      <c r="I29" s="42"/>
      <c r="J29" s="42"/>
      <c r="K29" s="47">
        <f>[1]Forecast_Gen!L31</f>
        <v>43646</v>
      </c>
      <c r="L29" s="47">
        <f>[1]Forecast_Gen!M31</f>
        <v>44012</v>
      </c>
      <c r="M29" s="47">
        <f>[1]Forecast_Gen!N31</f>
        <v>44377</v>
      </c>
      <c r="N29" s="47">
        <f>[1]Forecast_Gen!O31</f>
        <v>44742</v>
      </c>
      <c r="O29" s="47">
        <f>[1]Forecast_Gen!P31</f>
        <v>45107</v>
      </c>
      <c r="P29" s="47">
        <f>[1]Forecast_Gen!Q31</f>
        <v>45473</v>
      </c>
      <c r="Q29" s="47">
        <f>[1]Forecast_Gen!R31</f>
        <v>45838</v>
      </c>
      <c r="R29" s="47">
        <f>[1]Forecast_Gen!S31</f>
        <v>46203</v>
      </c>
      <c r="S29" s="47">
        <f>[1]Forecast_Gen!T31</f>
        <v>46568</v>
      </c>
      <c r="T29" s="47">
        <f>[1]Forecast_Gen!U31</f>
        <v>46934</v>
      </c>
      <c r="U29" s="47">
        <f>[1]Forecast_Gen!V31</f>
        <v>47299</v>
      </c>
      <c r="V29" s="47">
        <f>[1]Forecast_Gen!W31</f>
        <v>47664</v>
      </c>
      <c r="W29" s="47">
        <f>[1]Forecast_Gen!X31</f>
        <v>48029</v>
      </c>
      <c r="X29" s="47">
        <f>[1]Forecast_Gen!Y31</f>
        <v>48395</v>
      </c>
      <c r="Y29" s="47">
        <f>[1]Forecast_Gen!Z31</f>
        <v>48760</v>
      </c>
      <c r="Z29" s="47">
        <f>[1]Forecast_Gen!AA31</f>
        <v>49125</v>
      </c>
      <c r="AA29" s="47">
        <f>[1]Forecast_Gen!AB31</f>
        <v>49490</v>
      </c>
      <c r="AB29" s="47">
        <f>[1]Forecast_Gen!AC31</f>
        <v>49856</v>
      </c>
      <c r="AC29" s="47">
        <f>[1]Forecast_Gen!AD31</f>
        <v>50221</v>
      </c>
      <c r="AD29" s="47">
        <f>[1]Forecast_Gen!AE31</f>
        <v>50586</v>
      </c>
      <c r="AE29" s="47">
        <f>[1]Forecast_Gen!AF31</f>
        <v>50951</v>
      </c>
      <c r="AF29" s="47">
        <f>[1]Forecast_Gen!AG31</f>
        <v>51317</v>
      </c>
      <c r="AG29" s="47">
        <f>[1]Forecast_Gen!AH31</f>
        <v>51682</v>
      </c>
      <c r="AH29" s="47">
        <f>[1]Forecast_Gen!AI31</f>
        <v>52047</v>
      </c>
    </row>
    <row r="30" spans="1:35" s="37" customFormat="1" ht="12" x14ac:dyDescent="0.25">
      <c r="A30" s="34"/>
      <c r="B30" s="39"/>
      <c r="C30" s="48"/>
      <c r="D30" s="41" t="s">
        <v>27</v>
      </c>
      <c r="E30" s="24"/>
      <c r="F30" s="24"/>
      <c r="G30" s="24"/>
      <c r="H30" s="24"/>
      <c r="I30" s="24"/>
      <c r="J30" s="24"/>
      <c r="K30" s="37" t="str">
        <f>YEAR(K28)&amp;"/"&amp;RIGHT(YEAR(K29),2)</f>
        <v>2018/19</v>
      </c>
      <c r="L30" s="37" t="str">
        <f t="shared" ref="L30:AG30" si="0">YEAR(L28)&amp;"/"&amp;RIGHT(YEAR(L29),2)</f>
        <v>2019/20</v>
      </c>
      <c r="M30" s="37" t="str">
        <f t="shared" si="0"/>
        <v>2020/21</v>
      </c>
      <c r="N30" s="37" t="str">
        <f t="shared" si="0"/>
        <v>2021/22</v>
      </c>
      <c r="O30" s="37" t="str">
        <f t="shared" si="0"/>
        <v>2022/23</v>
      </c>
      <c r="P30" s="37" t="str">
        <f t="shared" si="0"/>
        <v>2023/24</v>
      </c>
      <c r="Q30" s="37" t="str">
        <f t="shared" si="0"/>
        <v>2024/25</v>
      </c>
      <c r="R30" s="37" t="str">
        <f t="shared" si="0"/>
        <v>2025/26</v>
      </c>
      <c r="S30" s="37" t="str">
        <f t="shared" si="0"/>
        <v>2026/27</v>
      </c>
      <c r="T30" s="37" t="str">
        <f t="shared" si="0"/>
        <v>2027/28</v>
      </c>
      <c r="U30" s="37" t="str">
        <f t="shared" si="0"/>
        <v>2028/29</v>
      </c>
      <c r="V30" s="37" t="str">
        <f t="shared" si="0"/>
        <v>2029/30</v>
      </c>
      <c r="W30" s="37" t="str">
        <f t="shared" si="0"/>
        <v>2030/31</v>
      </c>
      <c r="X30" s="37" t="str">
        <f t="shared" si="0"/>
        <v>2031/32</v>
      </c>
      <c r="Y30" s="37" t="str">
        <f t="shared" si="0"/>
        <v>2032/33</v>
      </c>
      <c r="Z30" s="37" t="str">
        <f t="shared" si="0"/>
        <v>2033/34</v>
      </c>
      <c r="AA30" s="37" t="str">
        <f t="shared" si="0"/>
        <v>2034/35</v>
      </c>
      <c r="AB30" s="37" t="str">
        <f t="shared" si="0"/>
        <v>2035/36</v>
      </c>
      <c r="AC30" s="37" t="str">
        <f t="shared" si="0"/>
        <v>2036/37</v>
      </c>
      <c r="AD30" s="37" t="str">
        <f t="shared" si="0"/>
        <v>2037/38</v>
      </c>
      <c r="AE30" s="37" t="str">
        <f t="shared" si="0"/>
        <v>2038/39</v>
      </c>
      <c r="AF30" s="37" t="str">
        <f t="shared" si="0"/>
        <v>2039/40</v>
      </c>
      <c r="AG30" s="37" t="str">
        <f t="shared" si="0"/>
        <v>2040/41</v>
      </c>
      <c r="AH30" s="37" t="str">
        <f>YEAR(AH28)&amp;"/"&amp;RIGHT(YEAR(AH29),2)</f>
        <v>2041/42</v>
      </c>
    </row>
    <row r="31" spans="1:35" s="10" customFormat="1" ht="13" x14ac:dyDescent="0.2">
      <c r="A31" s="32">
        <f ca="1">MAX(MAX($A$2:A30),$A$2*[1]Tables_A!$F$52)+Sxn</f>
        <v>2302</v>
      </c>
      <c r="B31" s="49" t="s">
        <v>28</v>
      </c>
      <c r="C31" s="7"/>
      <c r="D31" s="7"/>
      <c r="E31" s="8"/>
      <c r="F31" s="8"/>
      <c r="G31" s="8"/>
      <c r="H31" s="8"/>
      <c r="I31" s="8"/>
      <c r="J31" s="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s="37" customFormat="1" ht="12" hidden="1" outlineLevel="1" x14ac:dyDescent="0.25">
      <c r="A32" s="34"/>
      <c r="B32" s="39"/>
      <c r="C32" s="48"/>
      <c r="D32" s="50"/>
      <c r="E32" s="24"/>
      <c r="F32" s="24"/>
      <c r="G32" s="24"/>
      <c r="H32" s="24"/>
      <c r="I32" s="24"/>
      <c r="J32" s="24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</row>
    <row r="33" spans="1:34" s="37" customFormat="1" ht="12" hidden="1" outlineLevel="1" x14ac:dyDescent="0.25">
      <c r="A33" s="34"/>
      <c r="B33" s="39">
        <f ca="1">MAX($A$7:B32)+Sbsxn</f>
        <v>2302.0100000000002</v>
      </c>
      <c r="C33" s="40" t="s">
        <v>29</v>
      </c>
      <c r="D33" s="52"/>
      <c r="E33" s="24"/>
      <c r="F33" s="24"/>
      <c r="G33" s="24"/>
      <c r="H33" s="24"/>
      <c r="I33" s="24"/>
      <c r="J33" s="24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</row>
    <row r="34" spans="1:34" s="37" customFormat="1" ht="12" hidden="1" outlineLevel="1" x14ac:dyDescent="0.25">
      <c r="A34" s="34"/>
      <c r="B34" s="39"/>
      <c r="C34" s="40"/>
      <c r="D34" s="41" t="s">
        <v>30</v>
      </c>
      <c r="E34" s="24"/>
      <c r="F34" s="24"/>
      <c r="G34" s="24"/>
      <c r="H34" s="24"/>
      <c r="I34" s="24"/>
      <c r="J34" s="24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</row>
    <row r="35" spans="1:34" s="37" customFormat="1" ht="12" hidden="1" outlineLevel="1" x14ac:dyDescent="0.25">
      <c r="A35" s="34"/>
      <c r="B35" s="39"/>
      <c r="C35" s="40"/>
      <c r="D35" s="50"/>
      <c r="E35" s="24"/>
      <c r="F35" s="24"/>
      <c r="G35" s="24"/>
      <c r="H35" s="24"/>
      <c r="I35" s="24"/>
      <c r="J35" s="24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</row>
    <row r="36" spans="1:34" s="37" customFormat="1" ht="12" hidden="1" outlineLevel="1" x14ac:dyDescent="0.25">
      <c r="A36" s="34"/>
      <c r="B36" s="39"/>
      <c r="C36" s="40"/>
      <c r="D36" s="53" t="s">
        <v>31</v>
      </c>
      <c r="E36" s="24"/>
      <c r="F36" s="24"/>
      <c r="G36" s="24"/>
      <c r="H36" s="24"/>
      <c r="I36" s="24"/>
      <c r="J36" s="24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</row>
    <row r="37" spans="1:34" s="37" customFormat="1" ht="12" hidden="1" outlineLevel="1" x14ac:dyDescent="0.25">
      <c r="A37" s="34"/>
      <c r="B37" s="39"/>
      <c r="C37" s="48"/>
      <c r="D37" s="54" t="s">
        <v>32</v>
      </c>
      <c r="E37" s="55">
        <v>2022</v>
      </c>
      <c r="H37" s="56">
        <f>E37-1</f>
        <v>2021</v>
      </c>
      <c r="I37" s="57" t="str">
        <f>H37&amp;"/"&amp;RIGHT(E37,2)</f>
        <v>2021/22</v>
      </c>
      <c r="J37" s="24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</row>
    <row r="38" spans="1:34" s="37" customFormat="1" ht="12" hidden="1" outlineLevel="1" x14ac:dyDescent="0.25">
      <c r="A38" s="34"/>
      <c r="B38" s="39"/>
      <c r="C38" s="48"/>
      <c r="D38" s="54" t="s">
        <v>33</v>
      </c>
      <c r="E38" s="55">
        <v>2032</v>
      </c>
      <c r="H38" s="56">
        <f>E38-1</f>
        <v>2031</v>
      </c>
      <c r="I38" s="57" t="str">
        <f>H38&amp;"/"&amp;RIGHT(E38,2)</f>
        <v>2031/32</v>
      </c>
      <c r="J38" s="24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</row>
    <row r="39" spans="1:34" s="37" customFormat="1" ht="12" hidden="1" outlineLevel="1" x14ac:dyDescent="0.25">
      <c r="A39" s="34"/>
      <c r="B39" s="39"/>
      <c r="C39" s="48"/>
      <c r="D39" s="54" t="s">
        <v>34</v>
      </c>
      <c r="E39" s="239" t="str">
        <f>I37&amp;" - "&amp;I38</f>
        <v>2021/22 - 2031/32</v>
      </c>
      <c r="F39" s="239"/>
      <c r="G39" s="239"/>
      <c r="H39" s="239"/>
      <c r="I39" s="58"/>
      <c r="J39" s="24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</row>
    <row r="40" spans="1:34" s="37" customFormat="1" ht="12" hidden="1" outlineLevel="1" x14ac:dyDescent="0.25">
      <c r="A40" s="34"/>
      <c r="B40" s="39"/>
      <c r="C40" s="48"/>
      <c r="D40" s="50"/>
      <c r="E40" s="24"/>
      <c r="F40" s="24"/>
      <c r="G40" s="24"/>
      <c r="H40" s="24"/>
      <c r="I40" s="24"/>
      <c r="J40" s="24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34" s="37" customFormat="1" ht="12" hidden="1" outlineLevel="1" x14ac:dyDescent="0.25">
      <c r="A41" s="34"/>
      <c r="B41" s="39"/>
      <c r="C41" s="48"/>
      <c r="D41" s="53" t="s">
        <v>35</v>
      </c>
      <c r="E41" s="59"/>
      <c r="F41" s="24"/>
      <c r="G41" s="24"/>
      <c r="H41" s="24"/>
      <c r="I41" s="24"/>
      <c r="J41" s="24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</row>
    <row r="42" spans="1:34" s="37" customFormat="1" ht="12" hidden="1" outlineLevel="1" x14ac:dyDescent="0.25">
      <c r="A42" s="34"/>
      <c r="B42" s="39"/>
      <c r="C42" s="48"/>
      <c r="D42" s="60" t="s">
        <v>36</v>
      </c>
      <c r="E42" s="59" t="s">
        <v>37</v>
      </c>
      <c r="F42" s="24"/>
      <c r="G42" s="24"/>
      <c r="H42" s="24"/>
      <c r="I42" s="24"/>
      <c r="J42" s="24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</row>
    <row r="43" spans="1:34" s="37" customFormat="1" ht="12" hidden="1" outlineLevel="1" x14ac:dyDescent="0.25">
      <c r="A43" s="34"/>
      <c r="B43" s="39"/>
      <c r="C43" s="48"/>
      <c r="D43" s="61" t="str">
        <f>[1]Struct_WC!D219</f>
        <v>Interest on Borrowings (Borrowing Costs)</v>
      </c>
      <c r="E43" s="240" t="s">
        <v>38</v>
      </c>
      <c r="F43" s="241"/>
      <c r="G43" s="242"/>
      <c r="H43" s="24"/>
      <c r="I43" s="57">
        <f>N(MATCH($E43,BCCF,0)=1)</f>
        <v>0</v>
      </c>
      <c r="J43" s="24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</row>
    <row r="44" spans="1:34" s="37" customFormat="1" ht="12" hidden="1" outlineLevel="1" x14ac:dyDescent="0.25">
      <c r="A44" s="34"/>
      <c r="B44" s="39"/>
      <c r="C44" s="48"/>
      <c r="D44" s="61" t="str">
        <f>[1]Struct_WC!D222</f>
        <v>Debt Guarantee Fee</v>
      </c>
      <c r="E44" s="24"/>
      <c r="F44" s="24"/>
      <c r="G44" s="24"/>
      <c r="H44" s="24"/>
      <c r="I44" s="24"/>
      <c r="J44" s="24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</row>
    <row r="45" spans="1:34" s="37" customFormat="1" ht="12" hidden="1" outlineLevel="1" x14ac:dyDescent="0.25">
      <c r="A45" s="34"/>
      <c r="B45" s="39"/>
      <c r="C45" s="48"/>
      <c r="D45" s="50"/>
      <c r="E45" s="24"/>
      <c r="F45" s="24"/>
      <c r="G45" s="24"/>
      <c r="H45" s="24"/>
      <c r="I45" s="24"/>
      <c r="J45" s="24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</row>
    <row r="46" spans="1:34" s="37" customFormat="1" ht="12" hidden="1" outlineLevel="1" x14ac:dyDescent="0.25">
      <c r="A46" s="34"/>
      <c r="B46" s="39">
        <f ca="1">MAX($A$7:B40)+Sbsxn</f>
        <v>2302.0200000000004</v>
      </c>
      <c r="C46" s="40" t="s">
        <v>39</v>
      </c>
      <c r="D46" s="50"/>
      <c r="E46" s="24"/>
      <c r="F46" s="24"/>
      <c r="G46" s="24"/>
      <c r="H46" s="24"/>
      <c r="I46" s="24"/>
      <c r="J46" s="24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</row>
    <row r="47" spans="1:34" s="37" customFormat="1" ht="12" hidden="1" outlineLevel="1" x14ac:dyDescent="0.25">
      <c r="A47" s="34"/>
      <c r="B47" s="39"/>
      <c r="C47" s="40"/>
      <c r="D47" s="62" t="str">
        <f>$B$54</f>
        <v>Whole Council</v>
      </c>
      <c r="E47" s="63"/>
      <c r="F47" s="24"/>
      <c r="G47" s="24"/>
      <c r="H47" s="24"/>
      <c r="I47" s="24"/>
      <c r="J47" s="24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</row>
    <row r="48" spans="1:34" s="37" customFormat="1" ht="12" hidden="1" outlineLevel="1" x14ac:dyDescent="0.25">
      <c r="A48" s="34"/>
      <c r="B48" s="39"/>
      <c r="C48" s="64"/>
      <c r="D48" s="62" t="str">
        <f>$B$312</f>
        <v>General Fund</v>
      </c>
      <c r="E48" s="24"/>
      <c r="F48" s="24"/>
      <c r="G48" s="24"/>
      <c r="H48" s="24"/>
      <c r="I48" s="24"/>
      <c r="J48" s="24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</row>
    <row r="49" spans="1:35" s="37" customFormat="1" ht="12" hidden="1" outlineLevel="1" x14ac:dyDescent="0.25">
      <c r="A49" s="34"/>
      <c r="B49" s="39"/>
      <c r="C49" s="40"/>
      <c r="D49" s="62" t="str">
        <f>$B$452</f>
        <v>Water</v>
      </c>
      <c r="E49" s="24"/>
      <c r="F49" s="24"/>
      <c r="G49" s="24"/>
      <c r="H49" s="24"/>
      <c r="I49" s="24"/>
      <c r="J49" s="24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</row>
    <row r="50" spans="1:35" s="37" customFormat="1" ht="12" hidden="1" outlineLevel="1" x14ac:dyDescent="0.25">
      <c r="A50" s="34"/>
      <c r="B50" s="39"/>
      <c r="C50" s="40"/>
      <c r="D50" s="62" t="str">
        <f>$B$590</f>
        <v>Sewerage</v>
      </c>
      <c r="E50" s="24"/>
      <c r="F50" s="24"/>
      <c r="G50" s="24"/>
      <c r="H50" s="24"/>
      <c r="I50" s="24"/>
      <c r="J50" s="24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</row>
    <row r="51" spans="1:35" s="37" customFormat="1" ht="12" hidden="1" outlineLevel="1" x14ac:dyDescent="0.25">
      <c r="A51" s="34"/>
      <c r="B51" s="39"/>
      <c r="C51" s="40"/>
      <c r="D51" s="62" t="str">
        <f>$B$728</f>
        <v>Waste</v>
      </c>
      <c r="E51" s="24"/>
      <c r="F51" s="24"/>
      <c r="G51" s="24"/>
      <c r="H51" s="24"/>
      <c r="I51" s="24"/>
      <c r="J51" s="24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</row>
    <row r="52" spans="1:35" s="37" customFormat="1" ht="12" hidden="1" outlineLevel="1" x14ac:dyDescent="0.25">
      <c r="A52" s="34"/>
      <c r="B52" s="39"/>
      <c r="C52" s="40"/>
      <c r="D52" s="62" t="str">
        <f>$B$866</f>
        <v>Other Business</v>
      </c>
      <c r="E52" s="24"/>
      <c r="F52" s="24"/>
      <c r="G52" s="24"/>
      <c r="H52" s="24"/>
      <c r="I52" s="24"/>
      <c r="J52" s="24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</row>
    <row r="53" spans="1:35" s="37" customFormat="1" ht="12" hidden="1" outlineLevel="1" x14ac:dyDescent="0.25">
      <c r="A53" s="34"/>
      <c r="B53" s="39"/>
      <c r="C53" s="40"/>
      <c r="D53" s="50"/>
      <c r="E53" s="24"/>
      <c r="F53" s="24"/>
      <c r="G53" s="24"/>
      <c r="H53" s="24"/>
      <c r="I53" s="24"/>
      <c r="J53" s="24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</row>
    <row r="54" spans="1:35" s="10" customFormat="1" ht="13" collapsed="1" x14ac:dyDescent="0.2">
      <c r="A54" s="32">
        <f ca="1">MAX(MAX($A$2:A51),$A$2*[1]Tables_A!$F$52)+Sxn</f>
        <v>2303</v>
      </c>
      <c r="B54" s="49" t="str">
        <f>[1]Gen_WC!$D$48</f>
        <v>Whole Council</v>
      </c>
      <c r="C54" s="7"/>
      <c r="D54" s="7"/>
      <c r="E54" s="8"/>
      <c r="F54" s="8"/>
      <c r="G54" s="8"/>
      <c r="H54" s="8"/>
      <c r="I54" s="8"/>
      <c r="J54" s="8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s="37" customFormat="1" ht="12" hidden="1" outlineLevel="1" x14ac:dyDescent="0.25">
      <c r="A55" s="34"/>
      <c r="B55" s="39"/>
      <c r="C55" s="48"/>
      <c r="D55" s="50"/>
      <c r="E55" s="24"/>
      <c r="F55" s="24"/>
      <c r="G55" s="24"/>
      <c r="H55" s="24"/>
      <c r="I55" s="24"/>
      <c r="J55" s="24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</row>
    <row r="56" spans="1:35" s="37" customFormat="1" ht="12" hidden="1" outlineLevel="2" x14ac:dyDescent="0.25">
      <c r="A56" s="34"/>
      <c r="B56" s="39">
        <f ca="1">MAX($A$7:B55)+Sbsxn</f>
        <v>2303.0100000000002</v>
      </c>
      <c r="C56" s="40" t="str">
        <f>PLC</f>
        <v>Comprehensive Income Statement</v>
      </c>
      <c r="D56" s="50"/>
      <c r="E56" s="24"/>
      <c r="F56" s="24"/>
      <c r="G56" s="24"/>
      <c r="H56" s="24"/>
      <c r="I56" s="24"/>
      <c r="J56" s="24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</row>
    <row r="57" spans="1:35" s="37" customFormat="1" ht="12.5" hidden="1" outlineLevel="2" thickBot="1" x14ac:dyDescent="0.3">
      <c r="A57" s="34"/>
      <c r="B57" s="39"/>
      <c r="C57" s="48"/>
      <c r="D57" s="50"/>
      <c r="E57" s="24"/>
      <c r="F57" s="24"/>
      <c r="G57" s="24"/>
      <c r="H57" s="24"/>
      <c r="I57" s="24"/>
      <c r="J57" s="24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</row>
    <row r="58" spans="1:35" s="69" customFormat="1" ht="13.4" hidden="1" customHeight="1" outlineLevel="2" x14ac:dyDescent="0.3">
      <c r="A58" s="65"/>
      <c r="B58" s="39"/>
      <c r="C58" s="48"/>
      <c r="D58" s="66" t="str">
        <f>MdlClient&amp;" Long Term Financial Plan "&amp;$E$39</f>
        <v>Federation Council Long Term Financial Plan 2021/22 - 2031/32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8"/>
    </row>
    <row r="59" spans="1:35" s="69" customFormat="1" ht="13.4" hidden="1" customHeight="1" outlineLevel="2" thickBot="1" x14ac:dyDescent="0.35">
      <c r="A59" s="65"/>
      <c r="B59" s="39"/>
      <c r="C59" s="48"/>
      <c r="D59" s="70" t="s">
        <v>40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2"/>
    </row>
    <row r="60" spans="1:35" s="69" customFormat="1" ht="24.5" hidden="1" outlineLevel="2" thickBot="1" x14ac:dyDescent="0.35">
      <c r="A60" s="65"/>
      <c r="B60" s="39"/>
      <c r="C60" s="48"/>
      <c r="D60" s="73"/>
      <c r="E60" s="74"/>
      <c r="F60" s="74"/>
      <c r="G60" s="74"/>
      <c r="H60" s="74"/>
      <c r="I60" s="74"/>
      <c r="J60" s="74"/>
      <c r="K60" s="75" t="s">
        <v>41</v>
      </c>
      <c r="L60" s="75" t="s">
        <v>41</v>
      </c>
      <c r="M60" s="75" t="s">
        <v>41</v>
      </c>
      <c r="N60" s="76" t="s">
        <v>42</v>
      </c>
      <c r="O60" s="77" t="s">
        <v>43</v>
      </c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9"/>
    </row>
    <row r="61" spans="1:35" s="69" customFormat="1" ht="12" hidden="1" outlineLevel="2" x14ac:dyDescent="0.3">
      <c r="A61" s="65"/>
      <c r="B61" s="39"/>
      <c r="C61" s="48"/>
      <c r="D61" s="80" t="s">
        <v>44</v>
      </c>
      <c r="E61" s="81"/>
      <c r="F61" s="81"/>
      <c r="G61" s="81"/>
      <c r="H61" s="81"/>
      <c r="I61" s="81"/>
      <c r="J61" s="82"/>
      <c r="K61" s="83">
        <f>YEAR(K$29)</f>
        <v>2019</v>
      </c>
      <c r="L61" s="84">
        <f t="shared" ref="L61:AH61" si="1">YEAR(L$29)</f>
        <v>2020</v>
      </c>
      <c r="M61" s="84">
        <f t="shared" si="1"/>
        <v>2021</v>
      </c>
      <c r="N61" s="85">
        <f t="shared" si="1"/>
        <v>2022</v>
      </c>
      <c r="O61" s="86">
        <f t="shared" si="1"/>
        <v>2023</v>
      </c>
      <c r="P61" s="87">
        <f t="shared" si="1"/>
        <v>2024</v>
      </c>
      <c r="Q61" s="87">
        <f t="shared" si="1"/>
        <v>2025</v>
      </c>
      <c r="R61" s="87">
        <f t="shared" si="1"/>
        <v>2026</v>
      </c>
      <c r="S61" s="87">
        <f t="shared" si="1"/>
        <v>2027</v>
      </c>
      <c r="T61" s="87">
        <f t="shared" si="1"/>
        <v>2028</v>
      </c>
      <c r="U61" s="87">
        <f t="shared" si="1"/>
        <v>2029</v>
      </c>
      <c r="V61" s="87">
        <f t="shared" si="1"/>
        <v>2030</v>
      </c>
      <c r="W61" s="87">
        <f t="shared" si="1"/>
        <v>2031</v>
      </c>
      <c r="X61" s="87">
        <f t="shared" si="1"/>
        <v>2032</v>
      </c>
      <c r="Y61" s="87">
        <f t="shared" si="1"/>
        <v>2033</v>
      </c>
      <c r="Z61" s="87">
        <f t="shared" si="1"/>
        <v>2034</v>
      </c>
      <c r="AA61" s="87">
        <f t="shared" si="1"/>
        <v>2035</v>
      </c>
      <c r="AB61" s="87">
        <f t="shared" si="1"/>
        <v>2036</v>
      </c>
      <c r="AC61" s="87">
        <f t="shared" si="1"/>
        <v>2037</v>
      </c>
      <c r="AD61" s="87">
        <f t="shared" si="1"/>
        <v>2038</v>
      </c>
      <c r="AE61" s="87">
        <f t="shared" si="1"/>
        <v>2039</v>
      </c>
      <c r="AF61" s="87">
        <f t="shared" si="1"/>
        <v>2040</v>
      </c>
      <c r="AG61" s="87">
        <f t="shared" si="1"/>
        <v>2041</v>
      </c>
      <c r="AH61" s="88">
        <f t="shared" si="1"/>
        <v>2042</v>
      </c>
    </row>
    <row r="62" spans="1:35" s="69" customFormat="1" ht="12.5" hidden="1" outlineLevel="2" thickBot="1" x14ac:dyDescent="0.35">
      <c r="A62" s="65"/>
      <c r="B62" s="39"/>
      <c r="C62" s="48"/>
      <c r="D62" s="89"/>
      <c r="E62" s="90"/>
      <c r="F62" s="90"/>
      <c r="G62" s="90"/>
      <c r="H62" s="90"/>
      <c r="I62" s="90"/>
      <c r="J62" s="91"/>
      <c r="K62" s="92" t="s">
        <v>45</v>
      </c>
      <c r="L62" s="92" t="str">
        <f>$K$62</f>
        <v>$000s</v>
      </c>
      <c r="M62" s="92" t="str">
        <f t="shared" ref="M62:AH62" si="2">$K$62</f>
        <v>$000s</v>
      </c>
      <c r="N62" s="93" t="str">
        <f t="shared" si="2"/>
        <v>$000s</v>
      </c>
      <c r="O62" s="94" t="str">
        <f t="shared" si="2"/>
        <v>$000s</v>
      </c>
      <c r="P62" s="95" t="str">
        <f t="shared" si="2"/>
        <v>$000s</v>
      </c>
      <c r="Q62" s="95" t="str">
        <f t="shared" si="2"/>
        <v>$000s</v>
      </c>
      <c r="R62" s="95" t="str">
        <f t="shared" si="2"/>
        <v>$000s</v>
      </c>
      <c r="S62" s="95" t="str">
        <f t="shared" si="2"/>
        <v>$000s</v>
      </c>
      <c r="T62" s="95" t="str">
        <f t="shared" si="2"/>
        <v>$000s</v>
      </c>
      <c r="U62" s="95" t="str">
        <f t="shared" si="2"/>
        <v>$000s</v>
      </c>
      <c r="V62" s="95" t="str">
        <f t="shared" si="2"/>
        <v>$000s</v>
      </c>
      <c r="W62" s="95" t="str">
        <f t="shared" si="2"/>
        <v>$000s</v>
      </c>
      <c r="X62" s="95" t="str">
        <f t="shared" si="2"/>
        <v>$000s</v>
      </c>
      <c r="Y62" s="95" t="str">
        <f t="shared" si="2"/>
        <v>$000s</v>
      </c>
      <c r="Z62" s="95" t="str">
        <f t="shared" si="2"/>
        <v>$000s</v>
      </c>
      <c r="AA62" s="95" t="str">
        <f t="shared" si="2"/>
        <v>$000s</v>
      </c>
      <c r="AB62" s="95" t="str">
        <f t="shared" si="2"/>
        <v>$000s</v>
      </c>
      <c r="AC62" s="95" t="str">
        <f t="shared" si="2"/>
        <v>$000s</v>
      </c>
      <c r="AD62" s="95" t="str">
        <f t="shared" si="2"/>
        <v>$000s</v>
      </c>
      <c r="AE62" s="95" t="str">
        <f t="shared" si="2"/>
        <v>$000s</v>
      </c>
      <c r="AF62" s="95" t="str">
        <f t="shared" si="2"/>
        <v>$000s</v>
      </c>
      <c r="AG62" s="95" t="str">
        <f t="shared" si="2"/>
        <v>$000s</v>
      </c>
      <c r="AH62" s="96" t="str">
        <f t="shared" si="2"/>
        <v>$000s</v>
      </c>
    </row>
    <row r="63" spans="1:35" s="37" customFormat="1" ht="10.5" hidden="1" outlineLevel="2" x14ac:dyDescent="0.25">
      <c r="A63" s="34"/>
      <c r="B63" s="97"/>
      <c r="C63" s="98"/>
      <c r="D63" s="99"/>
      <c r="E63" s="24"/>
      <c r="F63" s="24"/>
      <c r="G63" s="24"/>
      <c r="H63" s="24"/>
      <c r="I63" s="24"/>
      <c r="J63" s="24"/>
      <c r="K63" s="100"/>
      <c r="L63" s="101"/>
      <c r="M63" s="10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102"/>
    </row>
    <row r="64" spans="1:35" s="37" customFormat="1" ht="10.5" hidden="1" outlineLevel="2" x14ac:dyDescent="0.25">
      <c r="A64" s="34"/>
      <c r="B64" s="97"/>
      <c r="C64" s="98"/>
      <c r="D64" s="103" t="s">
        <v>46</v>
      </c>
      <c r="E64" s="24"/>
      <c r="F64" s="24"/>
      <c r="G64" s="24"/>
      <c r="H64" s="24"/>
      <c r="I64" s="24"/>
      <c r="J64" s="24"/>
      <c r="K64" s="100"/>
      <c r="L64" s="101"/>
      <c r="M64" s="10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102"/>
    </row>
    <row r="65" spans="1:34" s="37" customFormat="1" ht="10.5" hidden="1" outlineLevel="2" x14ac:dyDescent="0.25">
      <c r="A65" s="34"/>
      <c r="B65" s="97"/>
      <c r="C65" s="98"/>
      <c r="D65" s="104" t="s">
        <v>47</v>
      </c>
      <c r="E65" s="24"/>
      <c r="F65" s="24"/>
      <c r="G65" s="24"/>
      <c r="H65" s="24"/>
      <c r="I65" s="24"/>
      <c r="J65" s="24"/>
      <c r="K65" s="105">
        <f>'[1]Hist&amp;Budget_WC'!L$43</f>
        <v>14062</v>
      </c>
      <c r="L65" s="105">
        <f>'[1]Hist&amp;Budget_WC'!M$43</f>
        <v>14669</v>
      </c>
      <c r="M65" s="105">
        <f>'[1]Hist&amp;Budget_WC'!N$43</f>
        <v>15318</v>
      </c>
      <c r="N65" s="106">
        <f>[1]Calcs_WC!N$39</f>
        <v>16368</v>
      </c>
      <c r="O65" s="106">
        <f>[1]Calcs_WC!O$39</f>
        <v>17502</v>
      </c>
      <c r="P65" s="106">
        <f>[1]Calcs_WC!P$39</f>
        <v>19772.825000000001</v>
      </c>
      <c r="Q65" s="106">
        <f>[1]Calcs_WC!Q$39</f>
        <v>22173.378125000003</v>
      </c>
      <c r="R65" s="106">
        <f>[1]Calcs_WC!R$39</f>
        <v>24525.679028125003</v>
      </c>
      <c r="S65" s="106">
        <f>[1]Calcs_WC!S$39</f>
        <v>26509.318458828126</v>
      </c>
      <c r="T65" s="106">
        <f>[1]Calcs_WC!T$39</f>
        <v>27452.93499804883</v>
      </c>
      <c r="U65" s="106">
        <f>[1]Calcs_WC!U$39</f>
        <v>28360.16952698255</v>
      </c>
      <c r="V65" s="106">
        <f>[1]Calcs_WC!V$39</f>
        <v>29290.439365298913</v>
      </c>
      <c r="W65" s="106">
        <f>[1]Calcs_WC!W$39</f>
        <v>30028.700349431383</v>
      </c>
      <c r="X65" s="106">
        <f>[1]Calcs_WC!X$39</f>
        <v>30785.517858167172</v>
      </c>
      <c r="Y65" s="106">
        <f>[1]Calcs_WC!Y$39</f>
        <v>30937.366887129785</v>
      </c>
      <c r="Z65" s="106">
        <f>[1]Calcs_WC!Z$39</f>
        <v>31108.787141816469</v>
      </c>
      <c r="AA65" s="106">
        <f>[1]Calcs_WC!AA$39</f>
        <v>31269.817902870316</v>
      </c>
      <c r="AB65" s="106">
        <f>[1]Calcs_WC!AB$39</f>
        <v>31434.49943295051</v>
      </c>
      <c r="AC65" s="106">
        <f>[1]Calcs_WC!AC$39</f>
        <v>31604.873001282711</v>
      </c>
      <c r="AD65" s="106">
        <f>[1]Calcs_WC!AD$39</f>
        <v>31779.980908823214</v>
      </c>
      <c r="AE65" s="106">
        <f>[1]Calcs_WC!AE$39</f>
        <v>31958.866514052232</v>
      </c>
      <c r="AF65" s="106">
        <f>[1]Calcs_WC!AF$39</f>
        <v>32143.574259411973</v>
      </c>
      <c r="AG65" s="106">
        <f>[1]Calcs_WC!AG$39</f>
        <v>32333.149698405712</v>
      </c>
      <c r="AH65" s="107">
        <f>[1]Calcs_WC!AH$39</f>
        <v>32528.639523374291</v>
      </c>
    </row>
    <row r="66" spans="1:34" s="37" customFormat="1" ht="10.5" hidden="1" outlineLevel="2" x14ac:dyDescent="0.25">
      <c r="A66" s="34"/>
      <c r="B66" s="97"/>
      <c r="C66" s="98"/>
      <c r="D66" s="104" t="s">
        <v>48</v>
      </c>
      <c r="E66" s="24"/>
      <c r="F66" s="24"/>
      <c r="G66" s="24"/>
      <c r="H66" s="24"/>
      <c r="I66" s="24"/>
      <c r="J66" s="24"/>
      <c r="K66" s="105">
        <f>SUM('[1]Hist&amp;Budget_WC'!L$44:L$46)</f>
        <v>9703</v>
      </c>
      <c r="L66" s="105">
        <f>SUM('[1]Hist&amp;Budget_WC'!M$44:M$46)</f>
        <v>8299</v>
      </c>
      <c r="M66" s="105">
        <f>SUM('[1]Hist&amp;Budget_WC'!N$44:N$46)</f>
        <v>8553</v>
      </c>
      <c r="N66" s="106">
        <f>SUM([1]Calcs_WC!N$40:N$42)</f>
        <v>9520</v>
      </c>
      <c r="O66" s="106">
        <f>SUM([1]Calcs_WC!O$40:O$42)</f>
        <v>9466</v>
      </c>
      <c r="P66" s="106">
        <f>SUM([1]Calcs_WC!P$40:P$42)</f>
        <v>9754.5800000000017</v>
      </c>
      <c r="Q66" s="106">
        <f>SUM([1]Calcs_WC!Q$40:Q$42)</f>
        <v>10042.575475000001</v>
      </c>
      <c r="R66" s="106">
        <f>SUM([1]Calcs_WC!R$40:R$42)</f>
        <v>10362.2209314375</v>
      </c>
      <c r="S66" s="106">
        <f>SUM([1]Calcs_WC!S$40:S$42)</f>
        <v>10671.508451693904</v>
      </c>
      <c r="T66" s="106">
        <f>SUM([1]Calcs_WC!T$40:T$42)</f>
        <v>10989.932963303909</v>
      </c>
      <c r="U66" s="106">
        <f>SUM([1]Calcs_WC!U$40:U$42)</f>
        <v>11309.479301327125</v>
      </c>
      <c r="V66" s="106">
        <f>SUM([1]Calcs_WC!V$40:V$42)</f>
        <v>11637.627169732496</v>
      </c>
      <c r="W66" s="106">
        <f>SUM([1]Calcs_WC!W$40:W$42)</f>
        <v>11958.964547456217</v>
      </c>
      <c r="X66" s="106">
        <f>SUM([1]Calcs_WC!X$40:X$42)</f>
        <v>12289.11389383124</v>
      </c>
      <c r="Y66" s="106">
        <f>SUM([1]Calcs_WC!Y$40:Y$42)</f>
        <v>12599.187091982403</v>
      </c>
      <c r="Z66" s="106">
        <f>SUM([1]Calcs_WC!Z$40:Z$42)</f>
        <v>12918.543639162255</v>
      </c>
      <c r="AA66" s="106">
        <f>SUM([1]Calcs_WC!AA$40:AA$42)</f>
        <v>13247.267173371069</v>
      </c>
      <c r="AB66" s="106">
        <f>SUM([1]Calcs_WC!AB$40:AB$42)</f>
        <v>13584.443466301684</v>
      </c>
      <c r="AC66" s="106">
        <f>SUM([1]Calcs_WC!AC$40:AC$42)</f>
        <v>13931.160477857222</v>
      </c>
      <c r="AD66" s="106">
        <f>SUM([1]Calcs_WC!AD$40:AD$42)</f>
        <v>14288.5084120641</v>
      </c>
      <c r="AE66" s="106">
        <f>SUM([1]Calcs_WC!AE$40:AE$42)</f>
        <v>14654.579774416075</v>
      </c>
      <c r="AF66" s="106">
        <f>SUM([1]Calcs_WC!AF$40:AF$42)</f>
        <v>15031.469430685996</v>
      </c>
      <c r="AG66" s="106">
        <f>SUM([1]Calcs_WC!AG$40:AG$42)</f>
        <v>15419.274667242935</v>
      </c>
      <c r="AH66" s="107">
        <f>SUM([1]Calcs_WC!AH$40:AH$42)</f>
        <v>15818.095252913276</v>
      </c>
    </row>
    <row r="67" spans="1:34" s="37" customFormat="1" ht="10.5" hidden="1" outlineLevel="2" x14ac:dyDescent="0.25">
      <c r="A67" s="34"/>
      <c r="B67" s="97"/>
      <c r="C67" s="98"/>
      <c r="D67" s="104" t="s">
        <v>49</v>
      </c>
      <c r="E67" s="24"/>
      <c r="F67" s="24"/>
      <c r="G67" s="24"/>
      <c r="H67" s="24"/>
      <c r="I67" s="24"/>
      <c r="J67" s="24"/>
      <c r="K67" s="105">
        <f>'[1]Hist&amp;Budget_WC'!L$66</f>
        <v>1132</v>
      </c>
      <c r="L67" s="105">
        <f>'[1]Hist&amp;Budget_WC'!M$66</f>
        <v>603</v>
      </c>
      <c r="M67" s="105">
        <f>'[1]Hist&amp;Budget_WC'!N$66</f>
        <v>185</v>
      </c>
      <c r="N67" s="106">
        <f>[1]Calcs_WC!N$86</f>
        <v>230</v>
      </c>
      <c r="O67" s="106">
        <f>[1]Calcs_WC!O$86</f>
        <v>228</v>
      </c>
      <c r="P67" s="106">
        <f>[1]Calcs_WC!P$86</f>
        <v>231.375</v>
      </c>
      <c r="Q67" s="106">
        <f>[1]Calcs_WC!Q$86</f>
        <v>234.83437500000002</v>
      </c>
      <c r="R67" s="106">
        <f>[1]Calcs_WC!R$86</f>
        <v>238.38023437499999</v>
      </c>
      <c r="S67" s="106">
        <f>[1]Calcs_WC!S$86</f>
        <v>242.01474023437498</v>
      </c>
      <c r="T67" s="106">
        <f>[1]Calcs_WC!T$86</f>
        <v>245.74010874023432</v>
      </c>
      <c r="U67" s="106">
        <f>[1]Calcs_WC!U$86</f>
        <v>249.55861145874019</v>
      </c>
      <c r="V67" s="106">
        <f>[1]Calcs_WC!V$86</f>
        <v>253.47257674520864</v>
      </c>
      <c r="W67" s="106">
        <f>[1]Calcs_WC!W$86</f>
        <v>257.48439116383884</v>
      </c>
      <c r="X67" s="106">
        <f>[1]Calcs_WC!X$86</f>
        <v>261.59650094293482</v>
      </c>
      <c r="Y67" s="106">
        <f>[1]Calcs_WC!Y$86</f>
        <v>265.81141346650816</v>
      </c>
      <c r="Z67" s="106">
        <f>[1]Calcs_WC!Z$86</f>
        <v>270.13169880317082</v>
      </c>
      <c r="AA67" s="106">
        <f>[1]Calcs_WC!AA$86</f>
        <v>274.55999127325009</v>
      </c>
      <c r="AB67" s="106">
        <f>[1]Calcs_WC!AB$86</f>
        <v>279.09899105508134</v>
      </c>
      <c r="AC67" s="106">
        <f>[1]Calcs_WC!AC$86</f>
        <v>283.75146583145835</v>
      </c>
      <c r="AD67" s="106">
        <f>[1]Calcs_WC!AD$86</f>
        <v>288.52025247724481</v>
      </c>
      <c r="AE67" s="106">
        <f>[1]Calcs_WC!AE$86</f>
        <v>293.40825878917587</v>
      </c>
      <c r="AF67" s="106">
        <f>[1]Calcs_WC!AF$86</f>
        <v>298.41846525890526</v>
      </c>
      <c r="AG67" s="106">
        <f>[1]Calcs_WC!AG$86</f>
        <v>303.55392689037791</v>
      </c>
      <c r="AH67" s="107">
        <f>[1]Calcs_WC!AH$86</f>
        <v>308.81777506263734</v>
      </c>
    </row>
    <row r="68" spans="1:34" s="37" customFormat="1" ht="10.5" hidden="1" outlineLevel="2" x14ac:dyDescent="0.25">
      <c r="A68" s="34"/>
      <c r="B68" s="97"/>
      <c r="C68" s="98"/>
      <c r="D68" s="104" t="s">
        <v>50</v>
      </c>
      <c r="E68" s="24"/>
      <c r="F68" s="24"/>
      <c r="G68" s="24"/>
      <c r="H68" s="24"/>
      <c r="I68" s="24"/>
      <c r="J68" s="24"/>
      <c r="K68" s="105">
        <f>SUM('[1]Hist&amp;Budget_WC'!L$55:L$56,'[1]Hist&amp;Budget_WC'!L$67)</f>
        <v>779</v>
      </c>
      <c r="L68" s="105">
        <f>SUM('[1]Hist&amp;Budget_WC'!M$55:M$56,'[1]Hist&amp;Budget_WC'!M$67)</f>
        <v>518</v>
      </c>
      <c r="M68" s="105">
        <f>SUM('[1]Hist&amp;Budget_WC'!N$55:N$56,'[1]Hist&amp;Budget_WC'!N$67)</f>
        <v>497</v>
      </c>
      <c r="N68" s="106">
        <f>SUM([1]Calcs_WC!N$51:N$81,[1]Calcs_WC!N$87)</f>
        <v>442</v>
      </c>
      <c r="O68" s="106">
        <f>SUM([1]Calcs_WC!O$51:O$81,[1]Calcs_WC!O$87)</f>
        <v>446</v>
      </c>
      <c r="P68" s="106">
        <f>SUM([1]Calcs_WC!P$51:P$81,[1]Calcs_WC!P$87)</f>
        <v>455.42500000000001</v>
      </c>
      <c r="Q68" s="106">
        <f>SUM([1]Calcs_WC!Q$51:Q$81,[1]Calcs_WC!Q$87)</f>
        <v>465.05112500000001</v>
      </c>
      <c r="R68" s="106">
        <f>SUM([1]Calcs_WC!R$51:R$81,[1]Calcs_WC!R$87)</f>
        <v>474.88271312499995</v>
      </c>
      <c r="S68" s="106">
        <f>SUM([1]Calcs_WC!S$51:S$81,[1]Calcs_WC!S$87)</f>
        <v>484.92419715312496</v>
      </c>
      <c r="T68" s="106">
        <f>SUM([1]Calcs_WC!T$51:T$81,[1]Calcs_WC!T$87)</f>
        <v>495.18010660595314</v>
      </c>
      <c r="U68" s="106">
        <f>SUM([1]Calcs_WC!U$51:U$81,[1]Calcs_WC!U$87)</f>
        <v>505.6550698855819</v>
      </c>
      <c r="V68" s="106">
        <f>SUM([1]Calcs_WC!V$51:V$81,[1]Calcs_WC!V$87)</f>
        <v>516.35381645949099</v>
      </c>
      <c r="W68" s="106">
        <f>SUM([1]Calcs_WC!W$51:W$81,[1]Calcs_WC!W$87)</f>
        <v>527.2811790942834</v>
      </c>
      <c r="X68" s="106">
        <f>SUM([1]Calcs_WC!X$51:X$81,[1]Calcs_WC!X$87)</f>
        <v>538.44209613941155</v>
      </c>
      <c r="Y68" s="106">
        <f>SUM([1]Calcs_WC!Y$51:Y$81,[1]Calcs_WC!Y$87)</f>
        <v>549.84161386202322</v>
      </c>
      <c r="Z68" s="106">
        <f>SUM([1]Calcs_WC!Z$51:Z$81,[1]Calcs_WC!Z$87)</f>
        <v>561.48488883408288</v>
      </c>
      <c r="AA68" s="106">
        <f>SUM([1]Calcs_WC!AA$51:AA$81,[1]Calcs_WC!AA$87)</f>
        <v>573.37719037295415</v>
      </c>
      <c r="AB68" s="106">
        <f>SUM([1]Calcs_WC!AB$51:AB$81,[1]Calcs_WC!AB$87)</f>
        <v>585.52390303665766</v>
      </c>
      <c r="AC68" s="106">
        <f>SUM([1]Calcs_WC!AC$51:AC$81,[1]Calcs_WC!AC$87)</f>
        <v>597.93052917504133</v>
      </c>
      <c r="AD68" s="106">
        <f>SUM([1]Calcs_WC!AD$51:AD$81,[1]Calcs_WC!AD$87)</f>
        <v>610.60269153813397</v>
      </c>
      <c r="AE68" s="106">
        <f>SUM([1]Calcs_WC!AE$51:AE$81,[1]Calcs_WC!AE$87)</f>
        <v>623.54613594297803</v>
      </c>
      <c r="AF68" s="106">
        <f>SUM([1]Calcs_WC!AF$51:AF$81,[1]Calcs_WC!AF$87)</f>
        <v>636.7667340002713</v>
      </c>
      <c r="AG68" s="106">
        <f>SUM([1]Calcs_WC!AG$51:AG$81,[1]Calcs_WC!AG$87)</f>
        <v>650.270485902171</v>
      </c>
      <c r="AH68" s="107">
        <f>SUM([1]Calcs_WC!AH$51:AH$81,[1]Calcs_WC!AH$87)</f>
        <v>664.06352327265631</v>
      </c>
    </row>
    <row r="69" spans="1:34" s="37" customFormat="1" ht="10.5" hidden="1" outlineLevel="2" x14ac:dyDescent="0.25">
      <c r="A69" s="34"/>
      <c r="B69" s="97"/>
      <c r="C69" s="98"/>
      <c r="D69" s="104" t="s">
        <v>51</v>
      </c>
      <c r="E69" s="24"/>
      <c r="F69" s="24"/>
      <c r="G69" s="24"/>
      <c r="H69" s="24"/>
      <c r="I69" s="24"/>
      <c r="J69" s="24"/>
      <c r="K69" s="105">
        <f>SUM('[1]Hist&amp;Budget_WC'!L$47:L$48,'[1]Hist&amp;Budget_WC'!L$53:L$54)</f>
        <v>16838</v>
      </c>
      <c r="L69" s="105">
        <f>SUM('[1]Hist&amp;Budget_WC'!M$47:M$48,'[1]Hist&amp;Budget_WC'!M$53:M$54)</f>
        <v>16372</v>
      </c>
      <c r="M69" s="105">
        <f>SUM('[1]Hist&amp;Budget_WC'!N$47:N$48,'[1]Hist&amp;Budget_WC'!N$53:N$54)</f>
        <v>16324</v>
      </c>
      <c r="N69" s="106">
        <f>SUM([1]Calcs_WC!N$43:N$44,[1]Calcs_WC!N$49:N$50)</f>
        <v>11626</v>
      </c>
      <c r="O69" s="106">
        <f>SUM([1]Calcs_WC!O$43:O$44,[1]Calcs_WC!O$49:O$50)</f>
        <v>12003</v>
      </c>
      <c r="P69" s="106">
        <f>SUM([1]Calcs_WC!P$43:P$44,[1]Calcs_WC!P$49:P$50)</f>
        <v>12183.535</v>
      </c>
      <c r="Q69" s="106">
        <f>SUM([1]Calcs_WC!Q$43:Q$44,[1]Calcs_WC!Q$49:Q$50)</f>
        <v>12366.815024999994</v>
      </c>
      <c r="R69" s="106">
        <f>SUM([1]Calcs_WC!R$43:R$44,[1]Calcs_WC!R$49:R$50)</f>
        <v>12552.882175374996</v>
      </c>
      <c r="S69" s="106">
        <f>SUM([1]Calcs_WC!S$43:S$44,[1]Calcs_WC!S$49:S$50)</f>
        <v>12741.779206130619</v>
      </c>
      <c r="T69" s="106">
        <f>SUM([1]Calcs_WC!T$43:T$44,[1]Calcs_WC!T$49:T$50)</f>
        <v>12933.5495373007</v>
      </c>
      <c r="U69" s="106">
        <f>SUM([1]Calcs_WC!U$43:U$44,[1]Calcs_WC!U$49:U$50)</f>
        <v>13128.237264515288</v>
      </c>
      <c r="V69" s="106">
        <f>SUM([1]Calcs_WC!V$43:V$44,[1]Calcs_WC!V$49:V$50)</f>
        <v>13325.887169741969</v>
      </c>
      <c r="W69" s="106">
        <f>SUM([1]Calcs_WC!W$43:W$44,[1]Calcs_WC!W$49:W$50)</f>
        <v>13526.544732203527</v>
      </c>
      <c r="X69" s="106">
        <f>SUM([1]Calcs_WC!X$43:X$44,[1]Calcs_WC!X$49:X$50)</f>
        <v>13730.256139474892</v>
      </c>
      <c r="Y69" s="106">
        <f>SUM([1]Calcs_WC!Y$43:Y$44,[1]Calcs_WC!Y$49:Y$50)</f>
        <v>13937.068298762537</v>
      </c>
      <c r="Z69" s="106">
        <f>SUM([1]Calcs_WC!Z$43:Z$44,[1]Calcs_WC!Z$49:Z$50)</f>
        <v>14147.028848369384</v>
      </c>
      <c r="AA69" s="106">
        <f>SUM([1]Calcs_WC!AA$43:AA$44,[1]Calcs_WC!AA$49:AA$50)</f>
        <v>14360.18616934847</v>
      </c>
      <c r="AB69" s="106">
        <f>SUM([1]Calcs_WC!AB$43:AB$44,[1]Calcs_WC!AB$49:AB$50)</f>
        <v>14576.589397348582</v>
      </c>
      <c r="AC69" s="106">
        <f>SUM([1]Calcs_WC!AC$43:AC$44,[1]Calcs_WC!AC$49:AC$50)</f>
        <v>14796.288434655191</v>
      </c>
      <c r="AD69" s="106">
        <f>SUM([1]Calcs_WC!AD$43:AD$44,[1]Calcs_WC!AD$49:AD$50)</f>
        <v>15019.333962430055</v>
      </c>
      <c r="AE69" s="106">
        <f>SUM([1]Calcs_WC!AE$43:AE$44,[1]Calcs_WC!AE$49:AE$50)</f>
        <v>15245.777453152923</v>
      </c>
      <c r="AF69" s="106">
        <f>SUM([1]Calcs_WC!AF$43:AF$44,[1]Calcs_WC!AF$49:AF$50)</f>
        <v>15475.671183268792</v>
      </c>
      <c r="AG69" s="106">
        <f>SUM([1]Calcs_WC!AG$43:AG$44,[1]Calcs_WC!AG$49:AG$50)</f>
        <v>15709.068246044364</v>
      </c>
      <c r="AH69" s="107">
        <f>SUM([1]Calcs_WC!AH$43:AH$44,[1]Calcs_WC!AH$49:AH$50)</f>
        <v>15946.022564637236</v>
      </c>
    </row>
    <row r="70" spans="1:34" s="37" customFormat="1" ht="10.5" hidden="1" outlineLevel="2" x14ac:dyDescent="0.25">
      <c r="A70" s="34"/>
      <c r="B70" s="97"/>
      <c r="C70" s="98"/>
      <c r="D70" s="104" t="s">
        <v>52</v>
      </c>
      <c r="E70" s="24"/>
      <c r="F70" s="24"/>
      <c r="G70" s="24"/>
      <c r="H70" s="24"/>
      <c r="I70" s="24"/>
      <c r="J70" s="24"/>
      <c r="K70" s="105">
        <f>SUM('[1]Hist&amp;Budget_WC'!L$49:L$50,'[1]Hist&amp;Budget_WC'!L$52)</f>
        <v>5917</v>
      </c>
      <c r="L70" s="105">
        <f>SUM('[1]Hist&amp;Budget_WC'!M$49:M$50,'[1]Hist&amp;Budget_WC'!M$52)</f>
        <v>8753</v>
      </c>
      <c r="M70" s="105">
        <f>SUM('[1]Hist&amp;Budget_WC'!N$49:N$50,'[1]Hist&amp;Budget_WC'!N$52)</f>
        <v>7097</v>
      </c>
      <c r="N70" s="106">
        <f>SUM([1]Calcs_WC!N$45:N$46,[1]Calcs_WC!N$48)</f>
        <v>3823</v>
      </c>
      <c r="O70" s="106">
        <f>SUM([1]Calcs_WC!O$45:O$46,[1]Calcs_WC!O$48)</f>
        <v>5611</v>
      </c>
      <c r="P70" s="106">
        <f>SUM([1]Calcs_WC!P$45:P$46,[1]Calcs_WC!P$48)</f>
        <v>363</v>
      </c>
      <c r="Q70" s="106">
        <f>SUM([1]Calcs_WC!Q$45:Q$46,[1]Calcs_WC!Q$48)</f>
        <v>464.5</v>
      </c>
      <c r="R70" s="106">
        <f>SUM([1]Calcs_WC!R$45:R$46,[1]Calcs_WC!R$48)</f>
        <v>1400</v>
      </c>
      <c r="S70" s="106">
        <f>SUM([1]Calcs_WC!S$45:S$46,[1]Calcs_WC!S$48)</f>
        <v>2530.5</v>
      </c>
      <c r="T70" s="106">
        <f>SUM([1]Calcs_WC!T$45:T$46,[1]Calcs_WC!T$48)</f>
        <v>4313</v>
      </c>
      <c r="U70" s="106">
        <f>SUM([1]Calcs_WC!U$45:U$46,[1]Calcs_WC!U$48)</f>
        <v>8216</v>
      </c>
      <c r="V70" s="106">
        <f>SUM([1]Calcs_WC!V$45:V$46,[1]Calcs_WC!V$48)</f>
        <v>6302</v>
      </c>
      <c r="W70" s="106">
        <f>SUM([1]Calcs_WC!W$45:W$46,[1]Calcs_WC!W$48)</f>
        <v>5073</v>
      </c>
      <c r="X70" s="106">
        <f>SUM([1]Calcs_WC!X$45:X$46,[1]Calcs_WC!X$48)</f>
        <v>363</v>
      </c>
      <c r="Y70" s="106">
        <f>SUM([1]Calcs_WC!Y$45:Y$46,[1]Calcs_WC!Y$48)</f>
        <v>363</v>
      </c>
      <c r="Z70" s="106">
        <f>SUM([1]Calcs_WC!Z$45:Z$46,[1]Calcs_WC!Z$48)</f>
        <v>363</v>
      </c>
      <c r="AA70" s="106">
        <f>SUM([1]Calcs_WC!AA$45:AA$46,[1]Calcs_WC!AA$48)</f>
        <v>363</v>
      </c>
      <c r="AB70" s="106">
        <f>SUM([1]Calcs_WC!AB$45:AB$46,[1]Calcs_WC!AB$48)</f>
        <v>363</v>
      </c>
      <c r="AC70" s="106">
        <f>SUM([1]Calcs_WC!AC$45:AC$46,[1]Calcs_WC!AC$48)</f>
        <v>363</v>
      </c>
      <c r="AD70" s="106">
        <f>SUM([1]Calcs_WC!AD$45:AD$46,[1]Calcs_WC!AD$48)</f>
        <v>363</v>
      </c>
      <c r="AE70" s="106">
        <f>SUM([1]Calcs_WC!AE$45:AE$46,[1]Calcs_WC!AE$48)</f>
        <v>363</v>
      </c>
      <c r="AF70" s="106">
        <f>SUM([1]Calcs_WC!AF$45:AF$46,[1]Calcs_WC!AF$48)</f>
        <v>363</v>
      </c>
      <c r="AG70" s="106">
        <f>SUM([1]Calcs_WC!AG$45:AG$46,[1]Calcs_WC!AG$48)</f>
        <v>363</v>
      </c>
      <c r="AH70" s="107">
        <f>SUM([1]Calcs_WC!AH$45:AH$46,[1]Calcs_WC!AH$48)</f>
        <v>363</v>
      </c>
    </row>
    <row r="71" spans="1:34" s="37" customFormat="1" ht="10.5" hidden="1" outlineLevel="2" x14ac:dyDescent="0.25">
      <c r="A71" s="34"/>
      <c r="B71" s="97"/>
      <c r="C71" s="98"/>
      <c r="D71" s="104" t="s">
        <v>53</v>
      </c>
      <c r="E71" s="24"/>
      <c r="F71" s="24"/>
      <c r="G71" s="24"/>
      <c r="H71" s="24"/>
      <c r="I71" s="24"/>
      <c r="J71" s="24"/>
      <c r="K71" s="105">
        <f>'[1]Hist&amp;Budget_WC'!L$51</f>
        <v>0</v>
      </c>
      <c r="L71" s="105">
        <f>'[1]Hist&amp;Budget_WC'!M$51</f>
        <v>0</v>
      </c>
      <c r="M71" s="105">
        <f>'[1]Hist&amp;Budget_WC'!N$51</f>
        <v>0</v>
      </c>
      <c r="N71" s="106">
        <f>[1]Calcs_WC!N$47</f>
        <v>0</v>
      </c>
      <c r="O71" s="106">
        <f>[1]Calcs_WC!O$47</f>
        <v>0</v>
      </c>
      <c r="P71" s="106">
        <f>[1]Calcs_WC!P$47</f>
        <v>0</v>
      </c>
      <c r="Q71" s="106">
        <f>[1]Calcs_WC!Q$47</f>
        <v>0</v>
      </c>
      <c r="R71" s="106">
        <f>[1]Calcs_WC!R$47</f>
        <v>0</v>
      </c>
      <c r="S71" s="106">
        <f>[1]Calcs_WC!S$47</f>
        <v>0</v>
      </c>
      <c r="T71" s="106">
        <f>[1]Calcs_WC!T$47</f>
        <v>0</v>
      </c>
      <c r="U71" s="106">
        <f>[1]Calcs_WC!U$47</f>
        <v>0</v>
      </c>
      <c r="V71" s="106">
        <f>[1]Calcs_WC!V$47</f>
        <v>0</v>
      </c>
      <c r="W71" s="106">
        <f>[1]Calcs_WC!W$47</f>
        <v>0</v>
      </c>
      <c r="X71" s="106">
        <f>[1]Calcs_WC!X$47</f>
        <v>0</v>
      </c>
      <c r="Y71" s="106">
        <f>[1]Calcs_WC!Y$47</f>
        <v>0</v>
      </c>
      <c r="Z71" s="106">
        <f>[1]Calcs_WC!Z$47</f>
        <v>0</v>
      </c>
      <c r="AA71" s="106">
        <f>[1]Calcs_WC!AA$47</f>
        <v>0</v>
      </c>
      <c r="AB71" s="106">
        <f>[1]Calcs_WC!AB$47</f>
        <v>0</v>
      </c>
      <c r="AC71" s="106">
        <f>[1]Calcs_WC!AC$47</f>
        <v>0</v>
      </c>
      <c r="AD71" s="106">
        <f>[1]Calcs_WC!AD$47</f>
        <v>0</v>
      </c>
      <c r="AE71" s="106">
        <f>[1]Calcs_WC!AE$47</f>
        <v>0</v>
      </c>
      <c r="AF71" s="106">
        <f>[1]Calcs_WC!AF$47</f>
        <v>0</v>
      </c>
      <c r="AG71" s="106">
        <f>[1]Calcs_WC!AG$47</f>
        <v>0</v>
      </c>
      <c r="AH71" s="107">
        <f>[1]Calcs_WC!AH$47</f>
        <v>0</v>
      </c>
    </row>
    <row r="72" spans="1:34" s="37" customFormat="1" ht="10.5" hidden="1" outlineLevel="2" x14ac:dyDescent="0.25">
      <c r="A72" s="34"/>
      <c r="B72" s="97"/>
      <c r="C72" s="98"/>
      <c r="D72" s="104" t="s">
        <v>54</v>
      </c>
      <c r="E72" s="24"/>
      <c r="F72" s="24"/>
      <c r="G72" s="24"/>
      <c r="H72" s="24"/>
      <c r="I72" s="24"/>
      <c r="J72" s="24"/>
      <c r="K72" s="105">
        <f>MAX(0,'[1]Hist&amp;Budget_WC'!L$104)+MAX(0,'[1]Hist&amp;Budget_WC'!L$105)+MAX(0,'[1]Hist&amp;Budget_WC'!L$108)+MAX(0,'[1]Hist&amp;Budget_WC'!L$109)+MAX(0,'[1]Hist&amp;Budget_WC'!L$110)</f>
        <v>0</v>
      </c>
      <c r="L72" s="105">
        <f>MAX(0,'[1]Hist&amp;Budget_WC'!M$104)+MAX(0,'[1]Hist&amp;Budget_WC'!M$105)+MAX(0,'[1]Hist&amp;Budget_WC'!M$108)+MAX(0,'[1]Hist&amp;Budget_WC'!M$109)+MAX(0,'[1]Hist&amp;Budget_WC'!M$110)</f>
        <v>0</v>
      </c>
      <c r="M72" s="105">
        <f>MAX(0,'[1]Hist&amp;Budget_WC'!N$104)+MAX(0,'[1]Hist&amp;Budget_WC'!N$105)+MAX(0,'[1]Hist&amp;Budget_WC'!N$108)+MAX(0,'[1]Hist&amp;Budget_WC'!N$109)+MAX(0,'[1]Hist&amp;Budget_WC'!N$110)</f>
        <v>0</v>
      </c>
      <c r="N72" s="106">
        <f>MAX(0,[1]Calcs_WC!N$151)+MAX(0,[1]Calcs_WC!N$152)+MAX(0,[1]Calcs_WC!N$155)+MAX(0,[1]Calcs_WC!N$156)+MAX(0,[1]Calcs_WC!N$157)</f>
        <v>1764</v>
      </c>
      <c r="O72" s="106">
        <f>MAX(0,[1]Calcs_WC!O$151)+MAX(0,[1]Calcs_WC!O$152)+MAX(0,[1]Calcs_WC!O$155)+MAX(0,[1]Calcs_WC!O$156)+MAX(0,[1]Calcs_WC!O$157)</f>
        <v>792.1</v>
      </c>
      <c r="P72" s="106">
        <f>MAX(0,[1]Calcs_WC!P$151)+MAX(0,[1]Calcs_WC!P$152)+MAX(0,[1]Calcs_WC!P$155)+MAX(0,[1]Calcs_WC!P$156)+MAX(0,[1]Calcs_WC!P$157)</f>
        <v>548.1</v>
      </c>
      <c r="Q72" s="106">
        <f>MAX(0,[1]Calcs_WC!Q$151)+MAX(0,[1]Calcs_WC!Q$152)+MAX(0,[1]Calcs_WC!Q$155)+MAX(0,[1]Calcs_WC!Q$156)+MAX(0,[1]Calcs_WC!Q$157)</f>
        <v>548.1</v>
      </c>
      <c r="R72" s="106">
        <f>MAX(0,[1]Calcs_WC!R$151)+MAX(0,[1]Calcs_WC!R$152)+MAX(0,[1]Calcs_WC!R$155)+MAX(0,[1]Calcs_WC!R$156)+MAX(0,[1]Calcs_WC!R$157)</f>
        <v>548.1</v>
      </c>
      <c r="S72" s="106">
        <f>MAX(0,[1]Calcs_WC!S$151)+MAX(0,[1]Calcs_WC!S$152)+MAX(0,[1]Calcs_WC!S$155)+MAX(0,[1]Calcs_WC!S$156)+MAX(0,[1]Calcs_WC!S$157)</f>
        <v>548.1</v>
      </c>
      <c r="T72" s="106">
        <f>MAX(0,[1]Calcs_WC!T$151)+MAX(0,[1]Calcs_WC!T$152)+MAX(0,[1]Calcs_WC!T$155)+MAX(0,[1]Calcs_WC!T$156)+MAX(0,[1]Calcs_WC!T$157)</f>
        <v>548.1</v>
      </c>
      <c r="U72" s="106">
        <f>MAX(0,[1]Calcs_WC!U$151)+MAX(0,[1]Calcs_WC!U$152)+MAX(0,[1]Calcs_WC!U$155)+MAX(0,[1]Calcs_WC!U$156)+MAX(0,[1]Calcs_WC!U$157)</f>
        <v>548.1</v>
      </c>
      <c r="V72" s="106">
        <f>MAX(0,[1]Calcs_WC!V$151)+MAX(0,[1]Calcs_WC!V$152)+MAX(0,[1]Calcs_WC!V$155)+MAX(0,[1]Calcs_WC!V$156)+MAX(0,[1]Calcs_WC!V$157)</f>
        <v>248.1</v>
      </c>
      <c r="W72" s="106">
        <f>MAX(0,[1]Calcs_WC!W$151)+MAX(0,[1]Calcs_WC!W$152)+MAX(0,[1]Calcs_WC!W$155)+MAX(0,[1]Calcs_WC!W$156)+MAX(0,[1]Calcs_WC!W$157)</f>
        <v>248.1</v>
      </c>
      <c r="X72" s="106">
        <f>MAX(0,[1]Calcs_WC!X$151)+MAX(0,[1]Calcs_WC!X$152)+MAX(0,[1]Calcs_WC!X$155)+MAX(0,[1]Calcs_WC!X$156)+MAX(0,[1]Calcs_WC!X$157)</f>
        <v>0</v>
      </c>
      <c r="Y72" s="106">
        <f>MAX(0,[1]Calcs_WC!Y$151)+MAX(0,[1]Calcs_WC!Y$152)+MAX(0,[1]Calcs_WC!Y$155)+MAX(0,[1]Calcs_WC!Y$156)+MAX(0,[1]Calcs_WC!Y$157)</f>
        <v>0</v>
      </c>
      <c r="Z72" s="106">
        <f>MAX(0,[1]Calcs_WC!Z$151)+MAX(0,[1]Calcs_WC!Z$152)+MAX(0,[1]Calcs_WC!Z$155)+MAX(0,[1]Calcs_WC!Z$156)+MAX(0,[1]Calcs_WC!Z$157)</f>
        <v>0</v>
      </c>
      <c r="AA72" s="106">
        <f>MAX(0,[1]Calcs_WC!AA$151)+MAX(0,[1]Calcs_WC!AA$152)+MAX(0,[1]Calcs_WC!AA$155)+MAX(0,[1]Calcs_WC!AA$156)+MAX(0,[1]Calcs_WC!AA$157)</f>
        <v>0</v>
      </c>
      <c r="AB72" s="106">
        <f>MAX(0,[1]Calcs_WC!AB$151)+MAX(0,[1]Calcs_WC!AB$152)+MAX(0,[1]Calcs_WC!AB$155)+MAX(0,[1]Calcs_WC!AB$156)+MAX(0,[1]Calcs_WC!AB$157)</f>
        <v>0</v>
      </c>
      <c r="AC72" s="106">
        <f>MAX(0,[1]Calcs_WC!AC$151)+MAX(0,[1]Calcs_WC!AC$152)+MAX(0,[1]Calcs_WC!AC$155)+MAX(0,[1]Calcs_WC!AC$156)+MAX(0,[1]Calcs_WC!AC$157)</f>
        <v>0</v>
      </c>
      <c r="AD72" s="106">
        <f>MAX(0,[1]Calcs_WC!AD$151)+MAX(0,[1]Calcs_WC!AD$152)+MAX(0,[1]Calcs_WC!AD$155)+MAX(0,[1]Calcs_WC!AD$156)+MAX(0,[1]Calcs_WC!AD$157)</f>
        <v>0</v>
      </c>
      <c r="AE72" s="106">
        <f>MAX(0,[1]Calcs_WC!AE$151)+MAX(0,[1]Calcs_WC!AE$152)+MAX(0,[1]Calcs_WC!AE$155)+MAX(0,[1]Calcs_WC!AE$156)+MAX(0,[1]Calcs_WC!AE$157)</f>
        <v>0</v>
      </c>
      <c r="AF72" s="106">
        <f>MAX(0,[1]Calcs_WC!AF$151)+MAX(0,[1]Calcs_WC!AF$152)+MAX(0,[1]Calcs_WC!AF$155)+MAX(0,[1]Calcs_WC!AF$156)+MAX(0,[1]Calcs_WC!AF$157)</f>
        <v>0</v>
      </c>
      <c r="AG72" s="106">
        <f>MAX(0,[1]Calcs_WC!AG$151)+MAX(0,[1]Calcs_WC!AG$152)+MAX(0,[1]Calcs_WC!AG$155)+MAX(0,[1]Calcs_WC!AG$156)+MAX(0,[1]Calcs_WC!AG$157)</f>
        <v>0</v>
      </c>
      <c r="AH72" s="107">
        <f>MAX(0,[1]Calcs_WC!AH$151)+MAX(0,[1]Calcs_WC!AH$152)+MAX(0,[1]Calcs_WC!AH$155)+MAX(0,[1]Calcs_WC!AH$156)+MAX(0,[1]Calcs_WC!AH$157)</f>
        <v>0</v>
      </c>
    </row>
    <row r="73" spans="1:34" s="37" customFormat="1" ht="10.5" hidden="1" outlineLevel="2" x14ac:dyDescent="0.25">
      <c r="A73" s="34"/>
      <c r="B73" s="97"/>
      <c r="C73" s="98"/>
      <c r="D73" s="104" t="s">
        <v>55</v>
      </c>
      <c r="E73" s="24"/>
      <c r="F73" s="24"/>
      <c r="G73" s="24"/>
      <c r="H73" s="24"/>
      <c r="I73" s="24"/>
      <c r="J73" s="24"/>
      <c r="K73" s="105">
        <f>'[1]Hist&amp;Budget_WC'!L$106</f>
        <v>0</v>
      </c>
      <c r="L73" s="105">
        <f>'[1]Hist&amp;Budget_WC'!M$106</f>
        <v>0</v>
      </c>
      <c r="M73" s="105">
        <f>'[1]Hist&amp;Budget_WC'!N$106</f>
        <v>0</v>
      </c>
      <c r="N73" s="106">
        <f>[1]Calcs_WC!N$153</f>
        <v>0</v>
      </c>
      <c r="O73" s="106">
        <f>[1]Calcs_WC!O$153</f>
        <v>0</v>
      </c>
      <c r="P73" s="106">
        <f>[1]Calcs_WC!P$153</f>
        <v>0</v>
      </c>
      <c r="Q73" s="106">
        <f>[1]Calcs_WC!Q$153</f>
        <v>0</v>
      </c>
      <c r="R73" s="106">
        <f>[1]Calcs_WC!R$153</f>
        <v>0</v>
      </c>
      <c r="S73" s="106">
        <f>[1]Calcs_WC!S$153</f>
        <v>0</v>
      </c>
      <c r="T73" s="106">
        <f>[1]Calcs_WC!T$153</f>
        <v>0</v>
      </c>
      <c r="U73" s="106">
        <f>[1]Calcs_WC!U$153</f>
        <v>0</v>
      </c>
      <c r="V73" s="106">
        <f>[1]Calcs_WC!V$153</f>
        <v>0</v>
      </c>
      <c r="W73" s="106">
        <f>[1]Calcs_WC!W$153</f>
        <v>0</v>
      </c>
      <c r="X73" s="106">
        <f>[1]Calcs_WC!X$153</f>
        <v>0</v>
      </c>
      <c r="Y73" s="106">
        <f>[1]Calcs_WC!Y$153</f>
        <v>0</v>
      </c>
      <c r="Z73" s="106">
        <f>[1]Calcs_WC!Z$153</f>
        <v>0</v>
      </c>
      <c r="AA73" s="106">
        <f>[1]Calcs_WC!AA$153</f>
        <v>0</v>
      </c>
      <c r="AB73" s="106">
        <f>[1]Calcs_WC!AB$153</f>
        <v>0</v>
      </c>
      <c r="AC73" s="106">
        <f>[1]Calcs_WC!AC$153</f>
        <v>0</v>
      </c>
      <c r="AD73" s="106">
        <f>[1]Calcs_WC!AD$153</f>
        <v>0</v>
      </c>
      <c r="AE73" s="106">
        <f>[1]Calcs_WC!AE$153</f>
        <v>0</v>
      </c>
      <c r="AF73" s="106">
        <f>[1]Calcs_WC!AF$153</f>
        <v>0</v>
      </c>
      <c r="AG73" s="106">
        <f>[1]Calcs_WC!AG$153</f>
        <v>0</v>
      </c>
      <c r="AH73" s="107">
        <f>[1]Calcs_WC!AH$153</f>
        <v>0</v>
      </c>
    </row>
    <row r="74" spans="1:34" s="37" customFormat="1" ht="10.5" hidden="1" outlineLevel="2" x14ac:dyDescent="0.25">
      <c r="A74" s="34"/>
      <c r="B74" s="97"/>
      <c r="C74" s="98"/>
      <c r="D74" s="104" t="s">
        <v>56</v>
      </c>
      <c r="E74" s="24"/>
      <c r="F74" s="24"/>
      <c r="G74" s="24"/>
      <c r="H74" s="24"/>
      <c r="I74" s="24"/>
      <c r="J74" s="24"/>
      <c r="K74" s="105">
        <f>MAX(0,'[1]Hist&amp;Budget_WC'!L$111)</f>
        <v>0</v>
      </c>
      <c r="L74" s="105">
        <f>MAX(0,'[1]Hist&amp;Budget_WC'!M$111)</f>
        <v>0</v>
      </c>
      <c r="M74" s="105">
        <f>MAX(0,'[1]Hist&amp;Budget_WC'!N$111)</f>
        <v>0</v>
      </c>
      <c r="N74" s="106">
        <f>MAX(0,[1]Calcs_WC!N$158)</f>
        <v>0</v>
      </c>
      <c r="O74" s="106">
        <f>MAX(0,[1]Calcs_WC!O$158)</f>
        <v>0</v>
      </c>
      <c r="P74" s="106">
        <f>MAX(0,[1]Calcs_WC!P$158)</f>
        <v>0</v>
      </c>
      <c r="Q74" s="106">
        <f>MAX(0,[1]Calcs_WC!Q$158)</f>
        <v>0</v>
      </c>
      <c r="R74" s="106">
        <f>MAX(0,[1]Calcs_WC!R$158)</f>
        <v>0</v>
      </c>
      <c r="S74" s="106">
        <f>MAX(0,[1]Calcs_WC!S$158)</f>
        <v>0</v>
      </c>
      <c r="T74" s="106">
        <f>MAX(0,[1]Calcs_WC!T$158)</f>
        <v>0</v>
      </c>
      <c r="U74" s="106">
        <f>MAX(0,[1]Calcs_WC!U$158)</f>
        <v>0</v>
      </c>
      <c r="V74" s="106">
        <f>MAX(0,[1]Calcs_WC!V$158)</f>
        <v>0</v>
      </c>
      <c r="W74" s="106">
        <f>MAX(0,[1]Calcs_WC!W$158)</f>
        <v>0</v>
      </c>
      <c r="X74" s="106">
        <f>MAX(0,[1]Calcs_WC!X$158)</f>
        <v>0</v>
      </c>
      <c r="Y74" s="106">
        <f>MAX(0,[1]Calcs_WC!Y$158)</f>
        <v>0</v>
      </c>
      <c r="Z74" s="106">
        <f>MAX(0,[1]Calcs_WC!Z$158)</f>
        <v>0</v>
      </c>
      <c r="AA74" s="106">
        <f>MAX(0,[1]Calcs_WC!AA$158)</f>
        <v>0</v>
      </c>
      <c r="AB74" s="106">
        <f>MAX(0,[1]Calcs_WC!AB$158)</f>
        <v>0</v>
      </c>
      <c r="AC74" s="106">
        <f>MAX(0,[1]Calcs_WC!AC$158)</f>
        <v>0</v>
      </c>
      <c r="AD74" s="106">
        <f>MAX(0,[1]Calcs_WC!AD$158)</f>
        <v>0</v>
      </c>
      <c r="AE74" s="106">
        <f>MAX(0,[1]Calcs_WC!AE$158)</f>
        <v>0</v>
      </c>
      <c r="AF74" s="106">
        <f>MAX(0,[1]Calcs_WC!AF$158)</f>
        <v>0</v>
      </c>
      <c r="AG74" s="106">
        <f>MAX(0,[1]Calcs_WC!AG$158)</f>
        <v>0</v>
      </c>
      <c r="AH74" s="107">
        <f>MAX(0,[1]Calcs_WC!AH$158)</f>
        <v>0</v>
      </c>
    </row>
    <row r="75" spans="1:34" s="37" customFormat="1" ht="10.5" hidden="1" outlineLevel="2" x14ac:dyDescent="0.25">
      <c r="A75" s="34"/>
      <c r="B75" s="97"/>
      <c r="C75" s="98"/>
      <c r="D75" s="108" t="s">
        <v>57</v>
      </c>
      <c r="E75" s="109"/>
      <c r="F75" s="109"/>
      <c r="G75" s="109"/>
      <c r="H75" s="109"/>
      <c r="I75" s="109"/>
      <c r="J75" s="109"/>
      <c r="K75" s="110">
        <f>SUM(K65:K74)</f>
        <v>48431</v>
      </c>
      <c r="L75" s="110">
        <f t="shared" ref="L75:AH75" si="3">SUM(L65:L74)</f>
        <v>49214</v>
      </c>
      <c r="M75" s="110">
        <f t="shared" si="3"/>
        <v>47974</v>
      </c>
      <c r="N75" s="111">
        <f t="shared" si="3"/>
        <v>43773</v>
      </c>
      <c r="O75" s="111">
        <f t="shared" si="3"/>
        <v>46048.1</v>
      </c>
      <c r="P75" s="111">
        <f t="shared" si="3"/>
        <v>43308.840000000004</v>
      </c>
      <c r="Q75" s="111">
        <f t="shared" si="3"/>
        <v>46295.254124999999</v>
      </c>
      <c r="R75" s="111">
        <f t="shared" si="3"/>
        <v>50102.145082437499</v>
      </c>
      <c r="S75" s="111">
        <f t="shared" si="3"/>
        <v>53728.145054040142</v>
      </c>
      <c r="T75" s="111">
        <f t="shared" si="3"/>
        <v>56978.437713999621</v>
      </c>
      <c r="U75" s="111">
        <f t="shared" si="3"/>
        <v>62317.199774169283</v>
      </c>
      <c r="V75" s="111">
        <f t="shared" si="3"/>
        <v>61573.880097978079</v>
      </c>
      <c r="W75" s="111">
        <f t="shared" si="3"/>
        <v>61620.075199349245</v>
      </c>
      <c r="X75" s="111">
        <f t="shared" si="3"/>
        <v>57967.926488555655</v>
      </c>
      <c r="Y75" s="111">
        <f t="shared" si="3"/>
        <v>58652.275305203249</v>
      </c>
      <c r="Z75" s="111">
        <f t="shared" si="3"/>
        <v>59368.976216985364</v>
      </c>
      <c r="AA75" s="111">
        <f t="shared" si="3"/>
        <v>60088.208427236059</v>
      </c>
      <c r="AB75" s="111">
        <f t="shared" si="3"/>
        <v>60823.155190692509</v>
      </c>
      <c r="AC75" s="111">
        <f t="shared" si="3"/>
        <v>61577.003908801635</v>
      </c>
      <c r="AD75" s="111">
        <f t="shared" si="3"/>
        <v>62349.946227332752</v>
      </c>
      <c r="AE75" s="111">
        <f t="shared" si="3"/>
        <v>63139.178136353381</v>
      </c>
      <c r="AF75" s="111">
        <f t="shared" si="3"/>
        <v>63948.90007262594</v>
      </c>
      <c r="AG75" s="111">
        <f t="shared" si="3"/>
        <v>64778.317024485565</v>
      </c>
      <c r="AH75" s="112">
        <f t="shared" si="3"/>
        <v>65628.638639260083</v>
      </c>
    </row>
    <row r="76" spans="1:34" s="37" customFormat="1" ht="10.5" hidden="1" outlineLevel="2" x14ac:dyDescent="0.25">
      <c r="A76" s="34"/>
      <c r="B76" s="97"/>
      <c r="C76" s="98"/>
      <c r="D76" s="99"/>
      <c r="E76" s="24"/>
      <c r="F76" s="24"/>
      <c r="G76" s="24"/>
      <c r="H76" s="24"/>
      <c r="I76" s="24"/>
      <c r="J76" s="24"/>
      <c r="K76" s="100"/>
      <c r="L76" s="101"/>
      <c r="M76" s="10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102"/>
    </row>
    <row r="77" spans="1:34" s="37" customFormat="1" ht="10.5" hidden="1" outlineLevel="2" x14ac:dyDescent="0.25">
      <c r="A77" s="34"/>
      <c r="B77" s="97"/>
      <c r="C77" s="98"/>
      <c r="D77" s="103" t="s">
        <v>58</v>
      </c>
      <c r="E77" s="24"/>
      <c r="F77" s="24"/>
      <c r="G77" s="24"/>
      <c r="H77" s="24"/>
      <c r="I77" s="24"/>
      <c r="J77" s="24"/>
      <c r="K77" s="100"/>
      <c r="L77" s="101"/>
      <c r="M77" s="10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102"/>
    </row>
    <row r="78" spans="1:34" s="37" customFormat="1" ht="10.5" hidden="1" outlineLevel="2" x14ac:dyDescent="0.25">
      <c r="A78" s="34"/>
      <c r="B78" s="97"/>
      <c r="C78" s="98"/>
      <c r="D78" s="104" t="s">
        <v>59</v>
      </c>
      <c r="E78" s="24"/>
      <c r="F78" s="24"/>
      <c r="G78" s="24"/>
      <c r="H78" s="24"/>
      <c r="I78" s="24"/>
      <c r="J78" s="24"/>
      <c r="K78" s="105">
        <f>-SUM('[1]Hist&amp;Budget_WC'!L$74:L$75)</f>
        <v>13029</v>
      </c>
      <c r="L78" s="105">
        <f>-SUM('[1]Hist&amp;Budget_WC'!M$74:M$75)</f>
        <v>14287</v>
      </c>
      <c r="M78" s="105">
        <f>-SUM('[1]Hist&amp;Budget_WC'!N$74:N$75)</f>
        <v>14151</v>
      </c>
      <c r="N78" s="106">
        <f>-SUM([1]Calcs_WC!N$94:N$95)</f>
        <v>15871</v>
      </c>
      <c r="O78" s="106">
        <f>-SUM([1]Calcs_WC!O$94:O$95)</f>
        <v>16440</v>
      </c>
      <c r="P78" s="106">
        <f>-SUM([1]Calcs_WC!P$94:P$95)</f>
        <v>16801.465</v>
      </c>
      <c r="Q78" s="106">
        <f>-SUM([1]Calcs_WC!Q$94:Q$95)</f>
        <v>17171.013725000001</v>
      </c>
      <c r="R78" s="106">
        <f>-SUM([1]Calcs_WC!R$94:R$95)</f>
        <v>17548.830230724998</v>
      </c>
      <c r="S78" s="106">
        <f>-SUM([1]Calcs_WC!S$94:S$95)</f>
        <v>17935.102841101325</v>
      </c>
      <c r="T78" s="106">
        <f>-SUM([1]Calcs_WC!T$94:T$95)</f>
        <v>18330.024249041835</v>
      </c>
      <c r="U78" s="106">
        <f>-SUM([1]Calcs_WC!U$94:U$95)</f>
        <v>18733.791619652482</v>
      </c>
      <c r="V78" s="106">
        <f>-SUM([1]Calcs_WC!V$94:V$95)</f>
        <v>19146.606695919243</v>
      </c>
      <c r="W78" s="106">
        <f>-SUM([1]Calcs_WC!W$94:W$95)</f>
        <v>19568.675906936125</v>
      </c>
      <c r="X78" s="106">
        <f>-SUM([1]Calcs_WC!X$94:X$95)</f>
        <v>20000.210478736208</v>
      </c>
      <c r="Y78" s="106">
        <f>-SUM([1]Calcs_WC!Y$94:Y$95)</f>
        <v>20441.426547789382</v>
      </c>
      <c r="Z78" s="106">
        <f>-SUM([1]Calcs_WC!Z$94:Z$95)</f>
        <v>20892.545277231973</v>
      </c>
      <c r="AA78" s="106">
        <f>-SUM([1]Calcs_WC!AA$94:AA$95)</f>
        <v>21353.792975895059</v>
      </c>
      <c r="AB78" s="106">
        <f>-SUM([1]Calcs_WC!AB$94:AB$95)</f>
        <v>21825.40122019991</v>
      </c>
      <c r="AC78" s="106">
        <f>-SUM([1]Calcs_WC!AC$94:AC$95)</f>
        <v>22307.606978990781</v>
      </c>
      <c r="AD78" s="106">
        <f>-SUM([1]Calcs_WC!AD$94:AD$95)</f>
        <v>22800.652741376845</v>
      </c>
      <c r="AE78" s="106">
        <f>-SUM([1]Calcs_WC!AE$94:AE$95)</f>
        <v>23304.786647657114</v>
      </c>
      <c r="AF78" s="106">
        <f>-SUM([1]Calcs_WC!AF$94:AF$95)</f>
        <v>23820.262623403683</v>
      </c>
      <c r="AG78" s="106">
        <f>-SUM([1]Calcs_WC!AG$94:AG$95)</f>
        <v>24347.340516780871</v>
      </c>
      <c r="AH78" s="107">
        <f>-SUM([1]Calcs_WC!AH$94:AH$95)</f>
        <v>24886.286239179419</v>
      </c>
    </row>
    <row r="79" spans="1:34" s="37" customFormat="1" ht="10.5" hidden="1" outlineLevel="2" x14ac:dyDescent="0.25">
      <c r="A79" s="34"/>
      <c r="B79" s="97"/>
      <c r="C79" s="98"/>
      <c r="D79" s="104" t="s">
        <v>60</v>
      </c>
      <c r="E79" s="24"/>
      <c r="F79" s="24"/>
      <c r="G79" s="24"/>
      <c r="H79" s="24"/>
      <c r="I79" s="24"/>
      <c r="J79" s="24"/>
      <c r="K79" s="105">
        <f>-SUM('[1]Hist&amp;Budget_WC'!L$77,'[1]Hist&amp;Budget_WC'!L$87,'[1]Hist&amp;Budget_WC'!L$88)</f>
        <v>277</v>
      </c>
      <c r="L79" s="105">
        <f>-SUM('[1]Hist&amp;Budget_WC'!M$77,'[1]Hist&amp;Budget_WC'!M$87,'[1]Hist&amp;Budget_WC'!M$88)</f>
        <v>271</v>
      </c>
      <c r="M79" s="105">
        <f>-SUM('[1]Hist&amp;Budget_WC'!N$77,'[1]Hist&amp;Budget_WC'!N$87,'[1]Hist&amp;Budget_WC'!N$88)</f>
        <v>367</v>
      </c>
      <c r="N79" s="106">
        <f>-SUM([1]Calcs_WC!N$97,[1]Calcs_WC!N$107,[1]Calcs_WC!N$108)</f>
        <v>339</v>
      </c>
      <c r="O79" s="106">
        <f>-SUM([1]Calcs_WC!O$97,[1]Calcs_WC!O$107,[1]Calcs_WC!O$108)</f>
        <v>383.45803997614189</v>
      </c>
      <c r="P79" s="106">
        <f>-SUM([1]Calcs_WC!P$97,[1]Calcs_WC!P$107,[1]Calcs_WC!P$108)</f>
        <v>439.40638657741897</v>
      </c>
      <c r="Q79" s="106">
        <f>-SUM([1]Calcs_WC!Q$97,[1]Calcs_WC!Q$107,[1]Calcs_WC!Q$108)</f>
        <v>440.2088181383694</v>
      </c>
      <c r="R79" s="106">
        <f>-SUM([1]Calcs_WC!R$97,[1]Calcs_WC!R$107,[1]Calcs_WC!R$108)</f>
        <v>409.68676476050177</v>
      </c>
      <c r="S79" s="106">
        <f>-SUM([1]Calcs_WC!S$97,[1]Calcs_WC!S$107,[1]Calcs_WC!S$108)</f>
        <v>377.87446206205402</v>
      </c>
      <c r="T79" s="106">
        <f>-SUM([1]Calcs_WC!T$97,[1]Calcs_WC!T$107,[1]Calcs_WC!T$108)</f>
        <v>360.70530600748606</v>
      </c>
      <c r="U79" s="106">
        <f>-SUM([1]Calcs_WC!U$97,[1]Calcs_WC!U$107,[1]Calcs_WC!U$108)</f>
        <v>545.19595860520826</v>
      </c>
      <c r="V79" s="106">
        <f>-SUM([1]Calcs_WC!V$97,[1]Calcs_WC!V$107,[1]Calcs_WC!V$108)</f>
        <v>1029.3865955128044</v>
      </c>
      <c r="W79" s="106">
        <f>-SUM([1]Calcs_WC!W$97,[1]Calcs_WC!W$107,[1]Calcs_WC!W$108)</f>
        <v>1294.9932799158819</v>
      </c>
      <c r="X79" s="106">
        <f>-SUM([1]Calcs_WC!X$97,[1]Calcs_WC!X$107,[1]Calcs_WC!X$108)</f>
        <v>1228.4963214312943</v>
      </c>
      <c r="Y79" s="106">
        <f>-SUM([1]Calcs_WC!Y$97,[1]Calcs_WC!Y$107,[1]Calcs_WC!Y$108)</f>
        <v>1158.3137545298405</v>
      </c>
      <c r="Z79" s="106">
        <f>-SUM([1]Calcs_WC!Z$97,[1]Calcs_WC!Z$107,[1]Calcs_WC!Z$108)</f>
        <v>1089.4462937346213</v>
      </c>
      <c r="AA79" s="106">
        <f>-SUM([1]Calcs_WC!AA$97,[1]Calcs_WC!AA$107,[1]Calcs_WC!AA$108)</f>
        <v>1023.0489772115047</v>
      </c>
      <c r="AB79" s="106">
        <f>-SUM([1]Calcs_WC!AB$97,[1]Calcs_WC!AB$107,[1]Calcs_WC!AB$108)</f>
        <v>954.31183206004255</v>
      </c>
      <c r="AC79" s="106">
        <f>-SUM([1]Calcs_WC!AC$97,[1]Calcs_WC!AC$107,[1]Calcs_WC!AC$108)</f>
        <v>881.32082389275479</v>
      </c>
      <c r="AD79" s="106">
        <f>-SUM([1]Calcs_WC!AD$97,[1]Calcs_WC!AD$107,[1]Calcs_WC!AD$108)</f>
        <v>809.50849213580068</v>
      </c>
      <c r="AE79" s="106">
        <f>-SUM([1]Calcs_WC!AE$97,[1]Calcs_WC!AE$107,[1]Calcs_WC!AE$108)</f>
        <v>752.07028749401502</v>
      </c>
      <c r="AF79" s="106">
        <f>-SUM([1]Calcs_WC!AF$97,[1]Calcs_WC!AF$107,[1]Calcs_WC!AF$108)</f>
        <v>694.14188931158878</v>
      </c>
      <c r="AG79" s="106">
        <f>-SUM([1]Calcs_WC!AG$97,[1]Calcs_WC!AG$107,[1]Calcs_WC!AG$108)</f>
        <v>633.55084967885989</v>
      </c>
      <c r="AH79" s="107">
        <f>-SUM([1]Calcs_WC!AH$97,[1]Calcs_WC!AH$107,[1]Calcs_WC!AH$108)</f>
        <v>574.45232411223594</v>
      </c>
    </row>
    <row r="80" spans="1:34" s="37" customFormat="1" ht="10.5" hidden="1" outlineLevel="2" x14ac:dyDescent="0.25">
      <c r="A80" s="34"/>
      <c r="B80" s="97"/>
      <c r="C80" s="98"/>
      <c r="D80" s="104" t="s">
        <v>61</v>
      </c>
      <c r="E80" s="24"/>
      <c r="F80" s="24"/>
      <c r="G80" s="24"/>
      <c r="H80" s="24"/>
      <c r="I80" s="24"/>
      <c r="J80" s="24"/>
      <c r="K80" s="105">
        <f>-SUM('[1]Hist&amp;Budget_WC'!L$76)</f>
        <v>13982</v>
      </c>
      <c r="L80" s="105">
        <f>-SUM('[1]Hist&amp;Budget_WC'!M$76)</f>
        <v>18582</v>
      </c>
      <c r="M80" s="105">
        <f>-SUM('[1]Hist&amp;Budget_WC'!N$76)</f>
        <v>14912</v>
      </c>
      <c r="N80" s="106">
        <f>-SUM([1]Calcs_WC!N$96)</f>
        <v>14589</v>
      </c>
      <c r="O80" s="106">
        <f>-SUM([1]Calcs_WC!O$96)</f>
        <v>16090</v>
      </c>
      <c r="P80" s="106">
        <f>-SUM([1]Calcs_WC!P$96)</f>
        <v>16445.934999999998</v>
      </c>
      <c r="Q80" s="106">
        <f>-SUM([1]Calcs_WC!Q$96)</f>
        <v>16809.842075</v>
      </c>
      <c r="R80" s="106">
        <f>-SUM([1]Calcs_WC!R$96)</f>
        <v>17181.902000874998</v>
      </c>
      <c r="S80" s="106">
        <f>-SUM([1]Calcs_WC!S$96)</f>
        <v>17562.299702376873</v>
      </c>
      <c r="T80" s="106">
        <f>-SUM([1]Calcs_WC!T$96)</f>
        <v>17951.224349445893</v>
      </c>
      <c r="U80" s="106">
        <f>-SUM([1]Calcs_WC!U$96)</f>
        <v>18348.869455781834</v>
      </c>
      <c r="V80" s="106">
        <f>-SUM([1]Calcs_WC!V$96)</f>
        <v>18755.432979728164</v>
      </c>
      <c r="W80" s="106">
        <f>-SUM([1]Calcs_WC!W$96)</f>
        <v>19171.11742752419</v>
      </c>
      <c r="X80" s="106">
        <f>-SUM([1]Calcs_WC!X$96)</f>
        <v>19596.129958981175</v>
      </c>
      <c r="Y80" s="106">
        <f>-SUM([1]Calcs_WC!Y$96)</f>
        <v>20030.682495639965</v>
      </c>
      <c r="Z80" s="106">
        <f>-SUM([1]Calcs_WC!Z$96)</f>
        <v>20474.991831468906</v>
      </c>
      <c r="AA80" s="106">
        <f>-SUM([1]Calcs_WC!AA$96)</f>
        <v>20929.27974616233</v>
      </c>
      <c r="AB80" s="106">
        <f>-SUM([1]Calcs_WC!AB$96)</f>
        <v>21393.773121101221</v>
      </c>
      <c r="AC80" s="106">
        <f>-SUM([1]Calcs_WC!AC$96)</f>
        <v>21868.704058039286</v>
      </c>
      <c r="AD80" s="106">
        <f>-SUM([1]Calcs_WC!AD$96)</f>
        <v>22354.310000579011</v>
      </c>
      <c r="AE80" s="106">
        <f>-SUM([1]Calcs_WC!AE$96)</f>
        <v>22850.833858504004</v>
      </c>
      <c r="AF80" s="106">
        <f>-SUM([1]Calcs_WC!AF$96)</f>
        <v>23358.524135035332</v>
      </c>
      <c r="AG80" s="106">
        <f>-SUM([1]Calcs_WC!AG$96)</f>
        <v>23877.635057081319</v>
      </c>
      <c r="AH80" s="107">
        <f>-SUM([1]Calcs_WC!AH$96)</f>
        <v>24408.426708551851</v>
      </c>
    </row>
    <row r="81" spans="1:34" s="37" customFormat="1" ht="10.5" hidden="1" outlineLevel="2" x14ac:dyDescent="0.25">
      <c r="A81" s="34"/>
      <c r="B81" s="97"/>
      <c r="C81" s="98"/>
      <c r="D81" s="104" t="s">
        <v>62</v>
      </c>
      <c r="E81" s="24"/>
      <c r="F81" s="24"/>
      <c r="G81" s="24"/>
      <c r="H81" s="24"/>
      <c r="I81" s="24"/>
      <c r="J81" s="24"/>
      <c r="K81" s="105">
        <f>-SUM('[1]Hist&amp;Budget_WC'!L$79:L$82)</f>
        <v>10354</v>
      </c>
      <c r="L81" s="105">
        <f>-SUM('[1]Hist&amp;Budget_WC'!M$79:M$82)</f>
        <v>11067</v>
      </c>
      <c r="M81" s="105">
        <f>-SUM('[1]Hist&amp;Budget_WC'!N$79:N$82)</f>
        <v>13413</v>
      </c>
      <c r="N81" s="106">
        <f>-SUM([1]Calcs_WC!N$99:N$102)</f>
        <v>13690</v>
      </c>
      <c r="O81" s="106">
        <f>-SUM([1]Calcs_WC!O$99:O$102)</f>
        <v>15133</v>
      </c>
      <c r="P81" s="106">
        <f>-SUM([1]Calcs_WC!P$99:P$102)</f>
        <v>15133</v>
      </c>
      <c r="Q81" s="106">
        <f>-SUM([1]Calcs_WC!Q$99:Q$102)</f>
        <v>15163</v>
      </c>
      <c r="R81" s="106">
        <f>-SUM([1]Calcs_WC!R$99:R$102)</f>
        <v>15163</v>
      </c>
      <c r="S81" s="106">
        <f>-SUM([1]Calcs_WC!S$99:S$102)</f>
        <v>15163</v>
      </c>
      <c r="T81" s="106">
        <f>-SUM([1]Calcs_WC!T$99:T$102)</f>
        <v>15163</v>
      </c>
      <c r="U81" s="106">
        <f>-SUM([1]Calcs_WC!U$99:U$102)</f>
        <v>15163</v>
      </c>
      <c r="V81" s="106">
        <f>-SUM([1]Calcs_WC!V$99:V$102)</f>
        <v>15163</v>
      </c>
      <c r="W81" s="106">
        <f>-SUM([1]Calcs_WC!W$99:W$102)</f>
        <v>15463</v>
      </c>
      <c r="X81" s="106">
        <f>-SUM([1]Calcs_WC!X$99:X$102)</f>
        <v>15463</v>
      </c>
      <c r="Y81" s="106">
        <f>-SUM([1]Calcs_WC!Y$99:Y$102)</f>
        <v>2042</v>
      </c>
      <c r="Z81" s="106">
        <f>-SUM([1]Calcs_WC!Z$99:Z$102)</f>
        <v>2042</v>
      </c>
      <c r="AA81" s="106">
        <f>-SUM([1]Calcs_WC!AA$99:AA$102)</f>
        <v>2042</v>
      </c>
      <c r="AB81" s="106">
        <f>-SUM([1]Calcs_WC!AB$99:AB$102)</f>
        <v>2042</v>
      </c>
      <c r="AC81" s="106">
        <f>-SUM([1]Calcs_WC!AC$99:AC$102)</f>
        <v>2042</v>
      </c>
      <c r="AD81" s="106">
        <f>-SUM([1]Calcs_WC!AD$99:AD$102)</f>
        <v>2042</v>
      </c>
      <c r="AE81" s="106">
        <f>-SUM([1]Calcs_WC!AE$99:AE$102)</f>
        <v>2042</v>
      </c>
      <c r="AF81" s="106">
        <f>-SUM([1]Calcs_WC!AF$99:AF$102)</f>
        <v>2042</v>
      </c>
      <c r="AG81" s="106">
        <f>-SUM([1]Calcs_WC!AG$99:AG$102)</f>
        <v>2042</v>
      </c>
      <c r="AH81" s="107">
        <f>-SUM([1]Calcs_WC!AH$99:AH$102)</f>
        <v>2042</v>
      </c>
    </row>
    <row r="82" spans="1:34" s="37" customFormat="1" ht="10.5" hidden="1" outlineLevel="2" x14ac:dyDescent="0.25">
      <c r="A82" s="34"/>
      <c r="B82" s="97"/>
      <c r="C82" s="98"/>
      <c r="D82" s="104" t="s">
        <v>63</v>
      </c>
      <c r="E82" s="24"/>
      <c r="F82" s="24"/>
      <c r="G82" s="24"/>
      <c r="H82" s="24"/>
      <c r="I82" s="24"/>
      <c r="J82" s="24"/>
      <c r="K82" s="105">
        <f>-(MIN(0,'[1]Hist&amp;Budget_WC'!L$104)+MIN(0,'[1]Hist&amp;Budget_WC'!L$105)+MIN(0,'[1]Hist&amp;Budget_WC'!L$108)+MIN(0,'[1]Hist&amp;Budget_WC'!L$109)+MIN(0,'[1]Hist&amp;Budget_WC'!L$110))</f>
        <v>3658</v>
      </c>
      <c r="L82" s="105">
        <f>-(MIN(0,'[1]Hist&amp;Budget_WC'!M$104)+MIN(0,'[1]Hist&amp;Budget_WC'!M$105)+MIN(0,'[1]Hist&amp;Budget_WC'!M$108)+MIN(0,'[1]Hist&amp;Budget_WC'!M$109)+MIN(0,'[1]Hist&amp;Budget_WC'!M$110))</f>
        <v>5494</v>
      </c>
      <c r="M82" s="105">
        <f>-(MIN(0,'[1]Hist&amp;Budget_WC'!N$104)+MIN(0,'[1]Hist&amp;Budget_WC'!N$105)+MIN(0,'[1]Hist&amp;Budget_WC'!N$108)+MIN(0,'[1]Hist&amp;Budget_WC'!N$109)+MIN(0,'[1]Hist&amp;Budget_WC'!N$110))</f>
        <v>8015</v>
      </c>
      <c r="N82" s="106">
        <f>-(MIN(0,[1]Calcs_WC!N$151)+MIN(0,[1]Calcs_WC!N$152)+MIN(0,[1]Calcs_WC!N$155)+MIN(0,[1]Calcs_WC!N$156)+MIN(0,[1]Calcs_WC!N$157))</f>
        <v>0</v>
      </c>
      <c r="O82" s="106">
        <f>-(MIN(0,[1]Calcs_WC!O$151)+MIN(0,[1]Calcs_WC!O$152)+MIN(0,[1]Calcs_WC!O$155)+MIN(0,[1]Calcs_WC!O$156)+MIN(0,[1]Calcs_WC!O$157))</f>
        <v>0</v>
      </c>
      <c r="P82" s="106">
        <f>-(MIN(0,[1]Calcs_WC!P$151)+MIN(0,[1]Calcs_WC!P$152)+MIN(0,[1]Calcs_WC!P$155)+MIN(0,[1]Calcs_WC!P$156)+MIN(0,[1]Calcs_WC!P$157))</f>
        <v>0</v>
      </c>
      <c r="Q82" s="106">
        <f>-(MIN(0,[1]Calcs_WC!Q$151)+MIN(0,[1]Calcs_WC!Q$152)+MIN(0,[1]Calcs_WC!Q$155)+MIN(0,[1]Calcs_WC!Q$156)+MIN(0,[1]Calcs_WC!Q$157))</f>
        <v>0</v>
      </c>
      <c r="R82" s="106">
        <f>-(MIN(0,[1]Calcs_WC!R$151)+MIN(0,[1]Calcs_WC!R$152)+MIN(0,[1]Calcs_WC!R$155)+MIN(0,[1]Calcs_WC!R$156)+MIN(0,[1]Calcs_WC!R$157))</f>
        <v>0</v>
      </c>
      <c r="S82" s="106">
        <f>-(MIN(0,[1]Calcs_WC!S$151)+MIN(0,[1]Calcs_WC!S$152)+MIN(0,[1]Calcs_WC!S$155)+MIN(0,[1]Calcs_WC!S$156)+MIN(0,[1]Calcs_WC!S$157))</f>
        <v>0</v>
      </c>
      <c r="T82" s="106">
        <f>-(MIN(0,[1]Calcs_WC!T$151)+MIN(0,[1]Calcs_WC!T$152)+MIN(0,[1]Calcs_WC!T$155)+MIN(0,[1]Calcs_WC!T$156)+MIN(0,[1]Calcs_WC!T$157))</f>
        <v>0</v>
      </c>
      <c r="U82" s="106">
        <f>-(MIN(0,[1]Calcs_WC!U$151)+MIN(0,[1]Calcs_WC!U$152)+MIN(0,[1]Calcs_WC!U$155)+MIN(0,[1]Calcs_WC!U$156)+MIN(0,[1]Calcs_WC!U$157))</f>
        <v>0</v>
      </c>
      <c r="V82" s="106">
        <f>-(MIN(0,[1]Calcs_WC!V$151)+MIN(0,[1]Calcs_WC!V$152)+MIN(0,[1]Calcs_WC!V$155)+MIN(0,[1]Calcs_WC!V$156)+MIN(0,[1]Calcs_WC!V$157))</f>
        <v>0</v>
      </c>
      <c r="W82" s="106">
        <f>-(MIN(0,[1]Calcs_WC!W$151)+MIN(0,[1]Calcs_WC!W$152)+MIN(0,[1]Calcs_WC!W$155)+MIN(0,[1]Calcs_WC!W$156)+MIN(0,[1]Calcs_WC!W$157))</f>
        <v>0</v>
      </c>
      <c r="X82" s="106">
        <f>-(MIN(0,[1]Calcs_WC!X$151)+MIN(0,[1]Calcs_WC!X$152)+MIN(0,[1]Calcs_WC!X$155)+MIN(0,[1]Calcs_WC!X$156)+MIN(0,[1]Calcs_WC!X$157))</f>
        <v>0</v>
      </c>
      <c r="Y82" s="106">
        <f>-(MIN(0,[1]Calcs_WC!Y$151)+MIN(0,[1]Calcs_WC!Y$152)+MIN(0,[1]Calcs_WC!Y$155)+MIN(0,[1]Calcs_WC!Y$156)+MIN(0,[1]Calcs_WC!Y$157))</f>
        <v>0</v>
      </c>
      <c r="Z82" s="106">
        <f>-(MIN(0,[1]Calcs_WC!Z$151)+MIN(0,[1]Calcs_WC!Z$152)+MIN(0,[1]Calcs_WC!Z$155)+MIN(0,[1]Calcs_WC!Z$156)+MIN(0,[1]Calcs_WC!Z$157))</f>
        <v>0</v>
      </c>
      <c r="AA82" s="106">
        <f>-(MIN(0,[1]Calcs_WC!AA$151)+MIN(0,[1]Calcs_WC!AA$152)+MIN(0,[1]Calcs_WC!AA$155)+MIN(0,[1]Calcs_WC!AA$156)+MIN(0,[1]Calcs_WC!AA$157))</f>
        <v>0</v>
      </c>
      <c r="AB82" s="106">
        <f>-(MIN(0,[1]Calcs_WC!AB$151)+MIN(0,[1]Calcs_WC!AB$152)+MIN(0,[1]Calcs_WC!AB$155)+MIN(0,[1]Calcs_WC!AB$156)+MIN(0,[1]Calcs_WC!AB$157))</f>
        <v>0</v>
      </c>
      <c r="AC82" s="106">
        <f>-(MIN(0,[1]Calcs_WC!AC$151)+MIN(0,[1]Calcs_WC!AC$152)+MIN(0,[1]Calcs_WC!AC$155)+MIN(0,[1]Calcs_WC!AC$156)+MIN(0,[1]Calcs_WC!AC$157))</f>
        <v>0</v>
      </c>
      <c r="AD82" s="106">
        <f>-(MIN(0,[1]Calcs_WC!AD$151)+MIN(0,[1]Calcs_WC!AD$152)+MIN(0,[1]Calcs_WC!AD$155)+MIN(0,[1]Calcs_WC!AD$156)+MIN(0,[1]Calcs_WC!AD$157))</f>
        <v>0</v>
      </c>
      <c r="AE82" s="106">
        <f>-(MIN(0,[1]Calcs_WC!AE$151)+MIN(0,[1]Calcs_WC!AE$152)+MIN(0,[1]Calcs_WC!AE$155)+MIN(0,[1]Calcs_WC!AE$156)+MIN(0,[1]Calcs_WC!AE$157))</f>
        <v>0</v>
      </c>
      <c r="AF82" s="106">
        <f>-(MIN(0,[1]Calcs_WC!AF$151)+MIN(0,[1]Calcs_WC!AF$152)+MIN(0,[1]Calcs_WC!AF$155)+MIN(0,[1]Calcs_WC!AF$156)+MIN(0,[1]Calcs_WC!AF$157))</f>
        <v>0</v>
      </c>
      <c r="AG82" s="106">
        <f>-(MIN(0,[1]Calcs_WC!AG$151)+MIN(0,[1]Calcs_WC!AG$152)+MIN(0,[1]Calcs_WC!AG$155)+MIN(0,[1]Calcs_WC!AG$156)+MIN(0,[1]Calcs_WC!AG$157))</f>
        <v>0</v>
      </c>
      <c r="AH82" s="107">
        <f>-(MIN(0,[1]Calcs_WC!AH$151)+MIN(0,[1]Calcs_WC!AH$152)+MIN(0,[1]Calcs_WC!AH$155)+MIN(0,[1]Calcs_WC!AH$156)+MIN(0,[1]Calcs_WC!AH$157))</f>
        <v>0</v>
      </c>
    </row>
    <row r="83" spans="1:34" s="37" customFormat="1" ht="10.5" hidden="1" outlineLevel="2" x14ac:dyDescent="0.25">
      <c r="A83" s="34"/>
      <c r="B83" s="97"/>
      <c r="C83" s="98"/>
      <c r="D83" s="104" t="s">
        <v>64</v>
      </c>
      <c r="E83" s="24"/>
      <c r="F83" s="24"/>
      <c r="G83" s="24"/>
      <c r="H83" s="24"/>
      <c r="I83" s="24"/>
      <c r="J83" s="24"/>
      <c r="K83" s="105">
        <f>-MIN(0,'[1]Hist&amp;Budget_WC'!L$111)</f>
        <v>0</v>
      </c>
      <c r="L83" s="105">
        <f>-MIN(0,'[1]Hist&amp;Budget_WC'!M$111)</f>
        <v>0</v>
      </c>
      <c r="M83" s="105">
        <f>-MIN(0,'[1]Hist&amp;Budget_WC'!N$111)</f>
        <v>0</v>
      </c>
      <c r="N83" s="106">
        <f>-MIN(0,[1]Calcs_WC!N$158)</f>
        <v>0</v>
      </c>
      <c r="O83" s="106">
        <f>-MIN(0,[1]Calcs_WC!O$158)</f>
        <v>0</v>
      </c>
      <c r="P83" s="106">
        <f>-MIN(0,[1]Calcs_WC!P$158)</f>
        <v>0</v>
      </c>
      <c r="Q83" s="106">
        <f>-MIN(0,[1]Calcs_WC!Q$158)</f>
        <v>0</v>
      </c>
      <c r="R83" s="106">
        <f>-MIN(0,[1]Calcs_WC!R$158)</f>
        <v>0</v>
      </c>
      <c r="S83" s="106">
        <f>-MIN(0,[1]Calcs_WC!S$158)</f>
        <v>0</v>
      </c>
      <c r="T83" s="106">
        <f>-MIN(0,[1]Calcs_WC!T$158)</f>
        <v>0</v>
      </c>
      <c r="U83" s="106">
        <f>-MIN(0,[1]Calcs_WC!U$158)</f>
        <v>0</v>
      </c>
      <c r="V83" s="106">
        <f>-MIN(0,[1]Calcs_WC!V$158)</f>
        <v>0</v>
      </c>
      <c r="W83" s="106">
        <f>-MIN(0,[1]Calcs_WC!W$158)</f>
        <v>0</v>
      </c>
      <c r="X83" s="106">
        <f>-MIN(0,[1]Calcs_WC!X$158)</f>
        <v>0</v>
      </c>
      <c r="Y83" s="106">
        <f>-MIN(0,[1]Calcs_WC!Y$158)</f>
        <v>0</v>
      </c>
      <c r="Z83" s="106">
        <f>-MIN(0,[1]Calcs_WC!Z$158)</f>
        <v>0</v>
      </c>
      <c r="AA83" s="106">
        <f>-MIN(0,[1]Calcs_WC!AA$158)</f>
        <v>0</v>
      </c>
      <c r="AB83" s="106">
        <f>-MIN(0,[1]Calcs_WC!AB$158)</f>
        <v>0</v>
      </c>
      <c r="AC83" s="106">
        <f>-MIN(0,[1]Calcs_WC!AC$158)</f>
        <v>0</v>
      </c>
      <c r="AD83" s="106">
        <f>-MIN(0,[1]Calcs_WC!AD$158)</f>
        <v>0</v>
      </c>
      <c r="AE83" s="106">
        <f>-MIN(0,[1]Calcs_WC!AE$158)</f>
        <v>0</v>
      </c>
      <c r="AF83" s="106">
        <f>-MIN(0,[1]Calcs_WC!AF$158)</f>
        <v>0</v>
      </c>
      <c r="AG83" s="106">
        <f>-MIN(0,[1]Calcs_WC!AG$158)</f>
        <v>0</v>
      </c>
      <c r="AH83" s="107">
        <f>-MIN(0,[1]Calcs_WC!AH$158)</f>
        <v>0</v>
      </c>
    </row>
    <row r="84" spans="1:34" s="37" customFormat="1" ht="10.5" hidden="1" outlineLevel="2" x14ac:dyDescent="0.25">
      <c r="A84" s="34"/>
      <c r="B84" s="97"/>
      <c r="C84" s="98"/>
      <c r="D84" s="104" t="s">
        <v>65</v>
      </c>
      <c r="E84" s="24"/>
      <c r="F84" s="24"/>
      <c r="G84" s="24"/>
      <c r="H84" s="24"/>
      <c r="I84" s="24"/>
      <c r="J84" s="24"/>
      <c r="K84" s="105">
        <f>-SUM('[1]Hist&amp;Budget_WC'!L$78,'[1]Hist&amp;Budget_WC'!L$83:L$86,'[1]Hist&amp;Budget_WC'!L$89:L$91,'[1]Hist&amp;Budget_WC'!L$107,'[1]Hist&amp;Budget_WC'!L$112:L$117)</f>
        <v>6873</v>
      </c>
      <c r="L84" s="105">
        <f>-SUM('[1]Hist&amp;Budget_WC'!M$78,'[1]Hist&amp;Budget_WC'!M$83:M$86,'[1]Hist&amp;Budget_WC'!M$89:M$91,'[1]Hist&amp;Budget_WC'!M$107,'[1]Hist&amp;Budget_WC'!M$112:M$117)</f>
        <v>441</v>
      </c>
      <c r="M84" s="105">
        <f>-SUM('[1]Hist&amp;Budget_WC'!N$78,'[1]Hist&amp;Budget_WC'!N$83:N$86,'[1]Hist&amp;Budget_WC'!N$89:N$91,'[1]Hist&amp;Budget_WC'!N$107,'[1]Hist&amp;Budget_WC'!N$112:N$117)</f>
        <v>630</v>
      </c>
      <c r="N84" s="106">
        <f>-SUM([1]Calcs_WC!N$98,[1]Calcs_WC!N$103:N$106,[1]Calcs_WC!N$109:N$144,[1]Calcs_WC!N$154,[1]Calcs_WC!N$159:N$164)</f>
        <v>487</v>
      </c>
      <c r="O84" s="106">
        <f>-SUM([1]Calcs_WC!O$98,[1]Calcs_WC!O$103:O$106,[1]Calcs_WC!O$109:O$144,[1]Calcs_WC!O$154,[1]Calcs_WC!O$159:O$164)</f>
        <v>663</v>
      </c>
      <c r="P84" s="106">
        <f>-SUM([1]Calcs_WC!P$98,[1]Calcs_WC!P$103:P$106,[1]Calcs_WC!P$109:P$144,[1]Calcs_WC!P$154,[1]Calcs_WC!P$159:P$164)</f>
        <v>481.32499999999999</v>
      </c>
      <c r="Q84" s="106">
        <f>-SUM([1]Calcs_WC!Q$98,[1]Calcs_WC!Q$103:Q$106,[1]Calcs_WC!Q$109:Q$144,[1]Calcs_WC!Q$154,[1]Calcs_WC!Q$159:Q$164)</f>
        <v>736.44912499999987</v>
      </c>
      <c r="R84" s="106">
        <f>-SUM([1]Calcs_WC!R$98,[1]Calcs_WC!R$103:R$106,[1]Calcs_WC!R$109:R$144,[1]Calcs_WC!R$154,[1]Calcs_WC!R$159:R$164)</f>
        <v>426.18349312499993</v>
      </c>
      <c r="S84" s="106">
        <f>-SUM([1]Calcs_WC!S$98,[1]Calcs_WC!S$103:S$106,[1]Calcs_WC!S$109:S$144,[1]Calcs_WC!S$154,[1]Calcs_WC!S$159:S$164)</f>
        <v>392.52329525312496</v>
      </c>
      <c r="T84" s="106">
        <f>-SUM([1]Calcs_WC!T$98,[1]Calcs_WC!T$103:T$106,[1]Calcs_WC!T$109:T$144,[1]Calcs_WC!T$154,[1]Calcs_WC!T$159:T$164)</f>
        <v>484.00779673045315</v>
      </c>
      <c r="U84" s="106">
        <f>-SUM([1]Calcs_WC!U$98,[1]Calcs_WC!U$103:U$106,[1]Calcs_WC!U$109:U$144,[1]Calcs_WC!U$154,[1]Calcs_WC!U$159:U$164)</f>
        <v>768.34957459415432</v>
      </c>
      <c r="V84" s="106">
        <f>-SUM([1]Calcs_WC!V$98,[1]Calcs_WC!V$103:V$106,[1]Calcs_WC!V$109:V$144,[1]Calcs_WC!V$154,[1]Calcs_WC!V$159:V$164)</f>
        <v>522.42434203227856</v>
      </c>
      <c r="W84" s="106">
        <f>-SUM([1]Calcs_WC!W$98,[1]Calcs_WC!W$103:W$106,[1]Calcs_WC!W$109:W$144,[1]Calcs_WC!W$154,[1]Calcs_WC!W$159:W$164)</f>
        <v>449.3633048991137</v>
      </c>
      <c r="X84" s="106">
        <f>-SUM([1]Calcs_WC!X$98,[1]Calcs_WC!X$103:X$106,[1]Calcs_WC!X$109:X$144,[1]Calcs_WC!X$154,[1]Calcs_WC!X$159:X$164)</f>
        <v>466.46080892393979</v>
      </c>
      <c r="Y84" s="106">
        <f>-SUM([1]Calcs_WC!Y$98,[1]Calcs_WC!Y$103:Y$106,[1]Calcs_WC!Y$109:Y$144,[1]Calcs_WC!Y$154,[1]Calcs_WC!Y$159:Y$164)</f>
        <v>652.51940297638544</v>
      </c>
      <c r="Z84" s="106">
        <f>-SUM([1]Calcs_WC!Z$98,[1]Calcs_WC!Z$103:Z$106,[1]Calcs_WC!Z$109:Z$144,[1]Calcs_WC!Z$154,[1]Calcs_WC!Z$159:Z$164)</f>
        <v>416.1461855788732</v>
      </c>
      <c r="AA84" s="106">
        <f>-SUM([1]Calcs_WC!AA$98,[1]Calcs_WC!AA$103:AA$106,[1]Calcs_WC!AA$109:AA$144,[1]Calcs_WC!AA$154,[1]Calcs_WC!AA$159:AA$164)</f>
        <v>423.74164691788849</v>
      </c>
      <c r="AB84" s="106">
        <f>-SUM([1]Calcs_WC!AB$98,[1]Calcs_WC!AB$103:AB$106,[1]Calcs_WC!AB$109:AB$144,[1]Calcs_WC!AB$154,[1]Calcs_WC!AB$159:AB$164)</f>
        <v>476.51083092436988</v>
      </c>
      <c r="AC84" s="106">
        <f>-SUM([1]Calcs_WC!AC$98,[1]Calcs_WC!AC$103:AC$106,[1]Calcs_WC!AC$109:AC$144,[1]Calcs_WC!AC$154,[1]Calcs_WC!AC$159:AC$164)</f>
        <v>739.74308526151617</v>
      </c>
      <c r="AD84" s="106">
        <f>-SUM([1]Calcs_WC!AD$98,[1]Calcs_WC!AD$103:AD$106,[1]Calcs_WC!AD$109:AD$144,[1]Calcs_WC!AD$154,[1]Calcs_WC!AD$159:AD$164)</f>
        <v>457.58654012638544</v>
      </c>
      <c r="AE84" s="106">
        <f>-SUM([1]Calcs_WC!AE$98,[1]Calcs_WC!AE$103:AE$106,[1]Calcs_WC!AE$109:AE$144,[1]Calcs_WC!AE$154,[1]Calcs_WC!AE$159:AE$164)</f>
        <v>465.90138920963443</v>
      </c>
      <c r="AF84" s="106">
        <f>-SUM([1]Calcs_WC!AF$98,[1]Calcs_WC!AF$103:AF$106,[1]Calcs_WC!AF$109:AF$144,[1]Calcs_WC!AF$154,[1]Calcs_WC!AF$159:AF$164)</f>
        <v>524.40661323156644</v>
      </c>
      <c r="AG84" s="106">
        <f>-SUM([1]Calcs_WC!AG$98,[1]Calcs_WC!AG$103:AG$106,[1]Calcs_WC!AG$109:AG$144,[1]Calcs_WC!AG$154,[1]Calcs_WC!AG$159:AG$164)</f>
        <v>835.88572105818605</v>
      </c>
      <c r="AH84" s="113">
        <f>-SUM([1]Calcs_WC!AH$98,[1]Calcs_WC!AH$103:AH$106,[1]Calcs_WC!AH$109:AH$144,[1]Calcs_WC!AH$154,[1]Calcs_WC!AH$159:AH$164)</f>
        <v>402.00592711995296</v>
      </c>
    </row>
    <row r="85" spans="1:34" s="37" customFormat="1" ht="10.5" hidden="1" outlineLevel="2" x14ac:dyDescent="0.25">
      <c r="A85" s="34"/>
      <c r="B85" s="97"/>
      <c r="C85" s="98"/>
      <c r="D85" s="108" t="s">
        <v>66</v>
      </c>
      <c r="E85" s="109"/>
      <c r="F85" s="109"/>
      <c r="G85" s="109"/>
      <c r="H85" s="109"/>
      <c r="I85" s="109"/>
      <c r="J85" s="109"/>
      <c r="K85" s="110">
        <f>SUM(K78:K84)</f>
        <v>48173</v>
      </c>
      <c r="L85" s="110">
        <f t="shared" ref="L85:AG85" si="4">SUM(L78:L84)</f>
        <v>50142</v>
      </c>
      <c r="M85" s="110">
        <f t="shared" si="4"/>
        <v>51488</v>
      </c>
      <c r="N85" s="111">
        <f t="shared" si="4"/>
        <v>44976</v>
      </c>
      <c r="O85" s="111">
        <f t="shared" si="4"/>
        <v>48709.458039976147</v>
      </c>
      <c r="P85" s="111">
        <f t="shared" si="4"/>
        <v>49301.131386577414</v>
      </c>
      <c r="Q85" s="111">
        <f t="shared" si="4"/>
        <v>50320.51374313837</v>
      </c>
      <c r="R85" s="111">
        <f t="shared" si="4"/>
        <v>50729.6024894855</v>
      </c>
      <c r="S85" s="111">
        <f t="shared" si="4"/>
        <v>51430.800300793373</v>
      </c>
      <c r="T85" s="111">
        <f t="shared" si="4"/>
        <v>52288.961701225664</v>
      </c>
      <c r="U85" s="111">
        <f t="shared" si="4"/>
        <v>53559.206608633678</v>
      </c>
      <c r="V85" s="111">
        <f t="shared" si="4"/>
        <v>54616.850613192495</v>
      </c>
      <c r="W85" s="111">
        <f t="shared" si="4"/>
        <v>55947.149919275304</v>
      </c>
      <c r="X85" s="111">
        <f t="shared" si="4"/>
        <v>56754.297568072616</v>
      </c>
      <c r="Y85" s="111">
        <f t="shared" si="4"/>
        <v>44324.942200935577</v>
      </c>
      <c r="Z85" s="111">
        <f t="shared" si="4"/>
        <v>44915.129588014373</v>
      </c>
      <c r="AA85" s="111">
        <f t="shared" si="4"/>
        <v>45771.863346186779</v>
      </c>
      <c r="AB85" s="111">
        <f t="shared" si="4"/>
        <v>46691.997004285549</v>
      </c>
      <c r="AC85" s="111">
        <f t="shared" si="4"/>
        <v>47839.374946184333</v>
      </c>
      <c r="AD85" s="111">
        <f t="shared" si="4"/>
        <v>48464.057774218047</v>
      </c>
      <c r="AE85" s="111">
        <f t="shared" si="4"/>
        <v>49415.592182864762</v>
      </c>
      <c r="AF85" s="111">
        <f t="shared" si="4"/>
        <v>50439.335260982167</v>
      </c>
      <c r="AG85" s="111">
        <f t="shared" si="4"/>
        <v>51736.412144599235</v>
      </c>
      <c r="AH85" s="112">
        <f>SUM(AH78:AH84)</f>
        <v>52313.171198963457</v>
      </c>
    </row>
    <row r="86" spans="1:34" s="37" customFormat="1" ht="10.5" hidden="1" outlineLevel="2" x14ac:dyDescent="0.25">
      <c r="A86" s="34"/>
      <c r="B86" s="97"/>
      <c r="C86" s="98"/>
      <c r="D86" s="104"/>
      <c r="E86" s="24"/>
      <c r="F86" s="24"/>
      <c r="G86" s="24"/>
      <c r="H86" s="24"/>
      <c r="I86" s="24"/>
      <c r="J86" s="24"/>
      <c r="K86" s="105"/>
      <c r="L86" s="105"/>
      <c r="M86" s="105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7"/>
    </row>
    <row r="87" spans="1:34" s="37" customFormat="1" ht="11" hidden="1" outlineLevel="2" thickBot="1" x14ac:dyDescent="0.3">
      <c r="A87" s="34"/>
      <c r="B87" s="97"/>
      <c r="C87" s="98"/>
      <c r="D87" s="114" t="s">
        <v>67</v>
      </c>
      <c r="E87" s="115"/>
      <c r="F87" s="115"/>
      <c r="G87" s="115"/>
      <c r="H87" s="115"/>
      <c r="I87" s="115"/>
      <c r="J87" s="115"/>
      <c r="K87" s="116">
        <f t="shared" ref="K87:AH87" si="5">K75-K85</f>
        <v>258</v>
      </c>
      <c r="L87" s="116">
        <f t="shared" si="5"/>
        <v>-928</v>
      </c>
      <c r="M87" s="116">
        <f t="shared" si="5"/>
        <v>-3514</v>
      </c>
      <c r="N87" s="117">
        <f t="shared" si="5"/>
        <v>-1203</v>
      </c>
      <c r="O87" s="117">
        <f t="shared" si="5"/>
        <v>-2661.3580399761486</v>
      </c>
      <c r="P87" s="117">
        <f t="shared" si="5"/>
        <v>-5992.2913865774099</v>
      </c>
      <c r="Q87" s="117">
        <f t="shared" si="5"/>
        <v>-4025.2596181383706</v>
      </c>
      <c r="R87" s="117">
        <f t="shared" si="5"/>
        <v>-627.45740704800119</v>
      </c>
      <c r="S87" s="117">
        <f t="shared" si="5"/>
        <v>2297.344753246769</v>
      </c>
      <c r="T87" s="117">
        <f t="shared" si="5"/>
        <v>4689.4760127739573</v>
      </c>
      <c r="U87" s="117">
        <f t="shared" si="5"/>
        <v>8757.9931655356049</v>
      </c>
      <c r="V87" s="117">
        <f t="shared" si="5"/>
        <v>6957.0294847855839</v>
      </c>
      <c r="W87" s="117">
        <f t="shared" si="5"/>
        <v>5672.9252800739414</v>
      </c>
      <c r="X87" s="117">
        <f t="shared" si="5"/>
        <v>1213.6289204830391</v>
      </c>
      <c r="Y87" s="117">
        <f t="shared" si="5"/>
        <v>14327.333104267673</v>
      </c>
      <c r="Z87" s="117">
        <f t="shared" si="5"/>
        <v>14453.84662897099</v>
      </c>
      <c r="AA87" s="117">
        <f t="shared" si="5"/>
        <v>14316.34508104928</v>
      </c>
      <c r="AB87" s="117">
        <f t="shared" si="5"/>
        <v>14131.158186406959</v>
      </c>
      <c r="AC87" s="117">
        <f t="shared" si="5"/>
        <v>13737.628962617302</v>
      </c>
      <c r="AD87" s="117">
        <f t="shared" si="5"/>
        <v>13885.888453114705</v>
      </c>
      <c r="AE87" s="117">
        <f t="shared" si="5"/>
        <v>13723.585953488619</v>
      </c>
      <c r="AF87" s="117">
        <f t="shared" si="5"/>
        <v>13509.564811643773</v>
      </c>
      <c r="AG87" s="117">
        <f t="shared" si="5"/>
        <v>13041.90487988633</v>
      </c>
      <c r="AH87" s="118">
        <f t="shared" si="5"/>
        <v>13315.467440296627</v>
      </c>
    </row>
    <row r="88" spans="1:34" s="37" customFormat="1" ht="11" hidden="1" outlineLevel="2" thickTop="1" x14ac:dyDescent="0.25">
      <c r="A88" s="34"/>
      <c r="B88" s="97"/>
      <c r="C88" s="98"/>
      <c r="D88" s="119"/>
      <c r="E88" s="24"/>
      <c r="F88" s="24"/>
      <c r="G88" s="24"/>
      <c r="H88" s="24"/>
      <c r="I88" s="24"/>
      <c r="J88" s="24"/>
      <c r="K88" s="105"/>
      <c r="L88" s="105"/>
      <c r="M88" s="105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7"/>
    </row>
    <row r="89" spans="1:34" s="37" customFormat="1" ht="21.5" hidden="1" outlineLevel="2" thickBot="1" x14ac:dyDescent="0.3">
      <c r="A89" s="34"/>
      <c r="B89" s="97"/>
      <c r="C89" s="98"/>
      <c r="D89" s="120" t="s">
        <v>68</v>
      </c>
      <c r="E89" s="121"/>
      <c r="F89" s="121"/>
      <c r="G89" s="121"/>
      <c r="H89" s="121"/>
      <c r="I89" s="121"/>
      <c r="J89" s="121"/>
      <c r="K89" s="122">
        <f t="shared" ref="K89:AH89" si="6">K87-SUM(K70:K71)</f>
        <v>-5659</v>
      </c>
      <c r="L89" s="122">
        <f t="shared" si="6"/>
        <v>-9681</v>
      </c>
      <c r="M89" s="122">
        <f t="shared" si="6"/>
        <v>-10611</v>
      </c>
      <c r="N89" s="123">
        <f t="shared" si="6"/>
        <v>-5026</v>
      </c>
      <c r="O89" s="123">
        <f t="shared" si="6"/>
        <v>-8272.3580399761486</v>
      </c>
      <c r="P89" s="123">
        <f t="shared" si="6"/>
        <v>-6355.2913865774099</v>
      </c>
      <c r="Q89" s="123">
        <f t="shared" si="6"/>
        <v>-4489.7596181383706</v>
      </c>
      <c r="R89" s="123">
        <f t="shared" si="6"/>
        <v>-2027.4574070480012</v>
      </c>
      <c r="S89" s="123">
        <f t="shared" si="6"/>
        <v>-233.15524675323104</v>
      </c>
      <c r="T89" s="123">
        <f t="shared" si="6"/>
        <v>376.47601277395734</v>
      </c>
      <c r="U89" s="123">
        <f t="shared" si="6"/>
        <v>541.99316553560493</v>
      </c>
      <c r="V89" s="123">
        <f t="shared" si="6"/>
        <v>655.02948478558392</v>
      </c>
      <c r="W89" s="123">
        <f t="shared" si="6"/>
        <v>599.92528007394139</v>
      </c>
      <c r="X89" s="123">
        <f t="shared" si="6"/>
        <v>850.62892048303911</v>
      </c>
      <c r="Y89" s="123">
        <f t="shared" si="6"/>
        <v>13964.333104267673</v>
      </c>
      <c r="Z89" s="123">
        <f t="shared" si="6"/>
        <v>14090.84662897099</v>
      </c>
      <c r="AA89" s="123">
        <f t="shared" si="6"/>
        <v>13953.34508104928</v>
      </c>
      <c r="AB89" s="123">
        <f t="shared" si="6"/>
        <v>13768.158186406959</v>
      </c>
      <c r="AC89" s="123">
        <f t="shared" si="6"/>
        <v>13374.628962617302</v>
      </c>
      <c r="AD89" s="123">
        <f t="shared" si="6"/>
        <v>13522.888453114705</v>
      </c>
      <c r="AE89" s="123">
        <f t="shared" si="6"/>
        <v>13360.585953488619</v>
      </c>
      <c r="AF89" s="123">
        <f t="shared" si="6"/>
        <v>13146.564811643773</v>
      </c>
      <c r="AG89" s="123">
        <f t="shared" si="6"/>
        <v>12678.90487988633</v>
      </c>
      <c r="AH89" s="124">
        <f t="shared" si="6"/>
        <v>12952.467440296627</v>
      </c>
    </row>
    <row r="90" spans="1:34" s="37" customFormat="1" ht="10.5" hidden="1" outlineLevel="2" x14ac:dyDescent="0.25">
      <c r="A90" s="34"/>
      <c r="B90" s="97"/>
      <c r="C90" s="125"/>
      <c r="D90" s="50"/>
      <c r="E90" s="24"/>
      <c r="F90" s="24"/>
      <c r="G90" s="24"/>
      <c r="H90" s="24"/>
      <c r="I90" s="24"/>
      <c r="J90" s="24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</row>
    <row r="91" spans="1:34" s="37" customFormat="1" ht="10.5" hidden="1" outlineLevel="2" x14ac:dyDescent="0.25">
      <c r="A91" s="34"/>
      <c r="B91" s="97"/>
      <c r="C91" s="125"/>
      <c r="D91" s="59" t="s">
        <v>69</v>
      </c>
      <c r="E91" s="24"/>
      <c r="F91" s="24"/>
      <c r="G91" s="24"/>
      <c r="H91" s="24"/>
      <c r="I91" s="24"/>
      <c r="J91" s="24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</row>
    <row r="92" spans="1:34" s="37" customFormat="1" ht="10.5" hidden="1" outlineLevel="2" x14ac:dyDescent="0.25">
      <c r="A92" s="34"/>
      <c r="B92" s="97"/>
      <c r="C92" s="125"/>
      <c r="D92" s="36" t="s">
        <v>70</v>
      </c>
      <c r="E92" s="24"/>
      <c r="F92" s="24"/>
      <c r="G92" s="24"/>
      <c r="H92" s="24"/>
      <c r="I92" s="24"/>
      <c r="J92" s="24"/>
      <c r="K92" s="106">
        <f>SUM('[1]Hist&amp;Budget_WC'!L$104:L$117)</f>
        <v>-10050</v>
      </c>
      <c r="L92" s="106">
        <f>SUM('[1]Hist&amp;Budget_WC'!M$104:M$117)</f>
        <v>-5494</v>
      </c>
      <c r="M92" s="106">
        <f>SUM('[1]Hist&amp;Budget_WC'!N$104:N$117)</f>
        <v>-8015</v>
      </c>
      <c r="N92" s="106">
        <f>SUM([1]Calcs_WC!N$151:N$164)</f>
        <v>1764</v>
      </c>
      <c r="O92" s="106">
        <f>SUM([1]Calcs_WC!O$151:O$164)</f>
        <v>792.1</v>
      </c>
      <c r="P92" s="106">
        <f>SUM([1]Calcs_WC!P$151:P$164)</f>
        <v>548.1</v>
      </c>
      <c r="Q92" s="106">
        <f>SUM([1]Calcs_WC!Q$151:Q$164)</f>
        <v>548.1</v>
      </c>
      <c r="R92" s="106">
        <f>SUM([1]Calcs_WC!R$151:R$164)</f>
        <v>548.1</v>
      </c>
      <c r="S92" s="106">
        <f>SUM([1]Calcs_WC!S$151:S$164)</f>
        <v>548.1</v>
      </c>
      <c r="T92" s="106">
        <f>SUM([1]Calcs_WC!T$151:T$164)</f>
        <v>548.1</v>
      </c>
      <c r="U92" s="106">
        <f>SUM([1]Calcs_WC!U$151:U$164)</f>
        <v>548.1</v>
      </c>
      <c r="V92" s="106">
        <f>SUM([1]Calcs_WC!V$151:V$164)</f>
        <v>248.1</v>
      </c>
      <c r="W92" s="106">
        <f>SUM([1]Calcs_WC!W$151:W$164)</f>
        <v>248.1</v>
      </c>
      <c r="X92" s="106">
        <f>SUM([1]Calcs_WC!X$151:X$164)</f>
        <v>0</v>
      </c>
      <c r="Y92" s="106">
        <f>SUM([1]Calcs_WC!Y$151:Y$164)</f>
        <v>0</v>
      </c>
      <c r="Z92" s="106">
        <f>SUM([1]Calcs_WC!Z$151:Z$164)</f>
        <v>0</v>
      </c>
      <c r="AA92" s="106">
        <f>SUM([1]Calcs_WC!AA$151:AA$164)</f>
        <v>0</v>
      </c>
      <c r="AB92" s="106">
        <f>SUM([1]Calcs_WC!AB$151:AB$164)</f>
        <v>0</v>
      </c>
      <c r="AC92" s="106">
        <f>SUM([1]Calcs_WC!AC$151:AC$164)</f>
        <v>0</v>
      </c>
      <c r="AD92" s="106">
        <f>SUM([1]Calcs_WC!AD$151:AD$164)</f>
        <v>0</v>
      </c>
      <c r="AE92" s="106">
        <f>SUM([1]Calcs_WC!AE$151:AE$164)</f>
        <v>0</v>
      </c>
      <c r="AF92" s="106">
        <f>SUM([1]Calcs_WC!AF$151:AF$164)</f>
        <v>0</v>
      </c>
      <c r="AG92" s="106">
        <f>SUM([1]Calcs_WC!AG$151:AG$164)</f>
        <v>0</v>
      </c>
      <c r="AH92" s="106">
        <f>SUM([1]Calcs_WC!AH$151:AH$164)</f>
        <v>0</v>
      </c>
    </row>
    <row r="93" spans="1:34" s="37" customFormat="1" ht="10.5" hidden="1" outlineLevel="2" x14ac:dyDescent="0.25">
      <c r="A93" s="126"/>
      <c r="B93" s="97"/>
      <c r="C93" s="98"/>
      <c r="D93" s="127" t="s">
        <v>71</v>
      </c>
      <c r="E93" s="24"/>
      <c r="F93" s="24"/>
      <c r="G93" s="24"/>
      <c r="H93" s="24"/>
      <c r="I93" s="24"/>
      <c r="J93" s="24"/>
      <c r="K93" s="24"/>
      <c r="L93" s="106">
        <f>SUM([1]Calcs_Gen!L$1316:L$1318)+SUM([1]Calcs_Wat!L$1291:L$1293)+SUM([1]Calcs_Sew!L$1291:L$1293)+SUM([1]Calcs_Waste!L$1358:L$1360)+SUM([1]Calcs_OthBiz!L$1291:L$1293)</f>
        <v>56314</v>
      </c>
      <c r="M93" s="106">
        <f>SUM([1]Calcs_Gen!M$1316:M$1318)+SUM([1]Calcs_Wat!M$1291:M$1293)+SUM([1]Calcs_Sew!M$1291:M$1293)+SUM([1]Calcs_Waste!M$1358:M$1360)+SUM([1]Calcs_OthBiz!M$1291:M$1293)</f>
        <v>721</v>
      </c>
      <c r="N93" s="106">
        <f>SUM([1]Calcs_Gen!N$1316:N$1318)+SUM([1]Calcs_Wat!N$1291:N$1293)+SUM([1]Calcs_Sew!N$1291:N$1293)+SUM([1]Calcs_Waste!N$1358:N$1360)+SUM([1]Calcs_OthBiz!N$1291:N$1293)</f>
        <v>-45833</v>
      </c>
      <c r="O93" s="106">
        <f>SUM([1]Calcs_Gen!O$1316:O$1318)+SUM([1]Calcs_Wat!O$1291:O$1293)+SUM([1]Calcs_Sew!O$1291:O$1293)+SUM([1]Calcs_Waste!O$1358:O$1360)+SUM([1]Calcs_OthBiz!O$1291:O$1293)</f>
        <v>0</v>
      </c>
      <c r="P93" s="106">
        <f>SUM([1]Calcs_Gen!P$1316:P$1318)+SUM([1]Calcs_Wat!P$1291:P$1293)+SUM([1]Calcs_Sew!P$1291:P$1293)+SUM([1]Calcs_Waste!P$1358:P$1360)+SUM([1]Calcs_OthBiz!P$1291:P$1293)</f>
        <v>11217.88</v>
      </c>
      <c r="Q93" s="106">
        <f>SUM([1]Calcs_Gen!Q$1316:Q$1318)+SUM([1]Calcs_Wat!Q$1291:Q$1293)+SUM([1]Calcs_Sew!Q$1291:Q$1293)+SUM([1]Calcs_Waste!Q$1358:Q$1360)+SUM([1]Calcs_OthBiz!Q$1291:Q$1293)</f>
        <v>0</v>
      </c>
      <c r="R93" s="106">
        <f>SUM([1]Calcs_Gen!R$1316:R$1318)+SUM([1]Calcs_Wat!R$1291:R$1293)+SUM([1]Calcs_Sew!R$1291:R$1293)+SUM([1]Calcs_Waste!R$1358:R$1360)+SUM([1]Calcs_OthBiz!R$1291:R$1293)</f>
        <v>10836.3176</v>
      </c>
      <c r="S93" s="106">
        <f>SUM([1]Calcs_Gen!S$1316:S$1318)+SUM([1]Calcs_Wat!S$1291:S$1293)+SUM([1]Calcs_Sew!S$1291:S$1293)+SUM([1]Calcs_Waste!S$1358:S$1360)+SUM([1]Calcs_OthBiz!S$1291:S$1293)</f>
        <v>0</v>
      </c>
      <c r="T93" s="106">
        <f>SUM([1]Calcs_Gen!T$1316:T$1318)+SUM([1]Calcs_Wat!T$1291:T$1293)+SUM([1]Calcs_Sew!T$1291:T$1293)+SUM([1]Calcs_Waste!T$1358:T$1360)+SUM([1]Calcs_OthBiz!T$1291:T$1293)</f>
        <v>10446.523952</v>
      </c>
      <c r="U93" s="106">
        <f>SUM([1]Calcs_Gen!U$1316:U$1318)+SUM([1]Calcs_Wat!U$1291:U$1293)+SUM([1]Calcs_Sew!U$1291:U$1293)+SUM([1]Calcs_Waste!U$1358:U$1360)+SUM([1]Calcs_OthBiz!U$1291:U$1293)</f>
        <v>0</v>
      </c>
      <c r="V93" s="106">
        <f>SUM([1]Calcs_Gen!V$1316:V$1318)+SUM([1]Calcs_Wat!V$1291:V$1293)+SUM([1]Calcs_Sew!V$1291:V$1293)+SUM([1]Calcs_Waste!V$1358:V$1360)+SUM([1]Calcs_OthBiz!V$1291:V$1293)</f>
        <v>10048.934431040001</v>
      </c>
      <c r="W93" s="106">
        <f>SUM([1]Calcs_Gen!W$1316:W$1318)+SUM([1]Calcs_Wat!W$1291:W$1293)+SUM([1]Calcs_Sew!W$1291:W$1293)+SUM([1]Calcs_Waste!W$1358:W$1360)+SUM([1]Calcs_OthBiz!W$1291:W$1293)</f>
        <v>0</v>
      </c>
      <c r="X93" s="106">
        <f>SUM([1]Calcs_Gen!X$1316:X$1318)+SUM([1]Calcs_Wat!X$1291:X$1293)+SUM([1]Calcs_Sew!X$1291:X$1293)+SUM([1]Calcs_Waste!X$1358:X$1360)+SUM([1]Calcs_OthBiz!X$1291:X$1293)</f>
        <v>9637.3931196608009</v>
      </c>
      <c r="Y93" s="106">
        <f>SUM([1]Calcs_Gen!Y$1316:Y$1318)+SUM([1]Calcs_Wat!Y$1291:Y$1293)+SUM([1]Calcs_Sew!Y$1291:Y$1293)+SUM([1]Calcs_Waste!Y$1358:Y$1360)+SUM([1]Calcs_OthBiz!Y$1291:Y$1293)</f>
        <v>0</v>
      </c>
      <c r="Z93" s="106">
        <f>SUM([1]Calcs_Gen!Z$1316:Z$1318)+SUM([1]Calcs_Wat!Z$1291:Z$1293)+SUM([1]Calcs_Sew!Z$1291:Z$1293)+SUM([1]Calcs_Waste!Z$1358:Z$1360)+SUM([1]Calcs_OthBiz!Z$1291:Z$1293)</f>
        <v>9480.0409820540153</v>
      </c>
      <c r="AA93" s="106">
        <f>SUM([1]Calcs_Gen!AA$1316:AA$1318)+SUM([1]Calcs_Wat!AA$1291:AA$1293)+SUM([1]Calcs_Sew!AA$1291:AA$1293)+SUM([1]Calcs_Waste!AA$1358:AA$1360)+SUM([1]Calcs_OthBiz!AA$1291:AA$1293)</f>
        <v>0</v>
      </c>
      <c r="AB93" s="106">
        <f>SUM([1]Calcs_Gen!AB$1316:AB$1318)+SUM([1]Calcs_Wat!AB$1291:AB$1293)+SUM([1]Calcs_Sew!AB$1291:AB$1293)+SUM([1]Calcs_Waste!AB$1358:AB$1360)+SUM([1]Calcs_OthBiz!AB$1291:AB$1293)</f>
        <v>9587.9618016950972</v>
      </c>
      <c r="AC93" s="106">
        <f>SUM([1]Calcs_Gen!AC$1316:AC$1318)+SUM([1]Calcs_Wat!AC$1291:AC$1293)+SUM([1]Calcs_Sew!AC$1291:AC$1293)+SUM([1]Calcs_Waste!AC$1358:AC$1360)+SUM([1]Calcs_OthBiz!AC$1291:AC$1293)</f>
        <v>0</v>
      </c>
      <c r="AD93" s="106">
        <f>SUM([1]Calcs_Gen!AD$1316:AD$1318)+SUM([1]Calcs_Wat!AD$1291:AD$1293)+SUM([1]Calcs_Sew!AD$1291:AD$1293)+SUM([1]Calcs_Waste!AD$1358:AD$1360)+SUM([1]Calcs_OthBiz!AD$1291:AD$1293)</f>
        <v>9698.0410377289991</v>
      </c>
      <c r="AE93" s="106">
        <f>SUM([1]Calcs_Gen!AE$1316:AE$1318)+SUM([1]Calcs_Wat!AE$1291:AE$1293)+SUM([1]Calcs_Sew!AE$1291:AE$1293)+SUM([1]Calcs_Waste!AE$1358:AE$1360)+SUM([1]Calcs_OthBiz!AE$1291:AE$1293)</f>
        <v>0</v>
      </c>
      <c r="AF93" s="106">
        <f>SUM([1]Calcs_Gen!AF$1316:AF$1318)+SUM([1]Calcs_Wat!AF$1291:AF$1293)+SUM([1]Calcs_Sew!AF$1291:AF$1293)+SUM([1]Calcs_Waste!AF$1358:AF$1360)+SUM([1]Calcs_OthBiz!AF$1291:AF$1293)</f>
        <v>0</v>
      </c>
      <c r="AG93" s="106">
        <f>SUM([1]Calcs_Gen!AG$1316:AG$1318)+SUM([1]Calcs_Wat!AG$1291:AG$1293)+SUM([1]Calcs_Sew!AG$1291:AG$1293)+SUM([1]Calcs_Waste!AG$1358:AG$1360)+SUM([1]Calcs_OthBiz!AG$1291:AG$1293)</f>
        <v>0</v>
      </c>
      <c r="AH93" s="106">
        <f>SUM([1]Calcs_Gen!AH$1316:AH$1318)+SUM([1]Calcs_Wat!AH$1291:AH$1293)+SUM([1]Calcs_Sew!AH$1291:AH$1293)+SUM([1]Calcs_Waste!AH$1358:AH$1360)+SUM([1]Calcs_OthBiz!AH$1291:AH$1293)</f>
        <v>0</v>
      </c>
    </row>
    <row r="94" spans="1:34" s="37" customFormat="1" ht="12" hidden="1" outlineLevel="2" x14ac:dyDescent="0.3">
      <c r="A94" s="34"/>
      <c r="B94" s="39"/>
      <c r="C94" s="40"/>
      <c r="D94" s="128"/>
      <c r="E94" s="74"/>
      <c r="F94" s="74"/>
      <c r="G94" s="74"/>
      <c r="H94" s="74"/>
      <c r="I94" s="74"/>
      <c r="J94" s="74"/>
      <c r="K94" s="6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</row>
    <row r="95" spans="1:34" s="37" customFormat="1" ht="12" hidden="1" outlineLevel="3" x14ac:dyDescent="0.25">
      <c r="A95" s="34"/>
      <c r="B95" s="39"/>
      <c r="C95" s="40"/>
      <c r="D95" s="130" t="s">
        <v>72</v>
      </c>
      <c r="E95" s="131">
        <f>SUM(K95:AH95)</f>
        <v>0</v>
      </c>
      <c r="F95" s="24"/>
      <c r="G95" s="24"/>
      <c r="H95" s="24"/>
      <c r="I95" s="24"/>
      <c r="J95" s="24"/>
      <c r="K95" s="132">
        <f>IF(ROUND(K87-'[1]Hist&amp;Budget_WC'!L$121,0)&lt;&gt;0,1,0)</f>
        <v>0</v>
      </c>
      <c r="L95" s="132">
        <f>IF(ROUND(L87-'[1]Hist&amp;Budget_WC'!M$121,0)&lt;&gt;0,1,0)</f>
        <v>0</v>
      </c>
      <c r="M95" s="132">
        <f>IF(ROUND(M87-'[1]Hist&amp;Budget_WC'!N$121,0)&lt;&gt;0,1,0)</f>
        <v>0</v>
      </c>
      <c r="N95" s="132">
        <f>IF(ROUND(N87-[1]Calcs_WC!N168,0)&lt;&gt;0,1,0)</f>
        <v>0</v>
      </c>
      <c r="O95" s="132">
        <f>IF(ROUND(O87-[1]Calcs_WC!O168,0)&lt;&gt;0,1,0)</f>
        <v>0</v>
      </c>
      <c r="P95" s="132">
        <f>IF(ROUND(P87-[1]Calcs_WC!P168,0)&lt;&gt;0,1,0)</f>
        <v>0</v>
      </c>
      <c r="Q95" s="132">
        <f>IF(ROUND(Q87-[1]Calcs_WC!Q168,0)&lt;&gt;0,1,0)</f>
        <v>0</v>
      </c>
      <c r="R95" s="132">
        <f>IF(ROUND(R87-[1]Calcs_WC!R168,0)&lt;&gt;0,1,0)</f>
        <v>0</v>
      </c>
      <c r="S95" s="132">
        <f>IF(ROUND(S87-[1]Calcs_WC!S168,0)&lt;&gt;0,1,0)</f>
        <v>0</v>
      </c>
      <c r="T95" s="132">
        <f>IF(ROUND(T87-[1]Calcs_WC!T168,0)&lt;&gt;0,1,0)</f>
        <v>0</v>
      </c>
      <c r="U95" s="132">
        <f>IF(ROUND(U87-[1]Calcs_WC!U168,0)&lt;&gt;0,1,0)</f>
        <v>0</v>
      </c>
      <c r="V95" s="132">
        <f>IF(ROUND(V87-[1]Calcs_WC!V168,0)&lt;&gt;0,1,0)</f>
        <v>0</v>
      </c>
      <c r="W95" s="132">
        <f>IF(ROUND(W87-[1]Calcs_WC!W168,0)&lt;&gt;0,1,0)</f>
        <v>0</v>
      </c>
      <c r="X95" s="132">
        <f>IF(ROUND(X87-[1]Calcs_WC!X168,0)&lt;&gt;0,1,0)</f>
        <v>0</v>
      </c>
      <c r="Y95" s="132">
        <f>IF(ROUND(Y87-[1]Calcs_WC!Y168,0)&lt;&gt;0,1,0)</f>
        <v>0</v>
      </c>
      <c r="Z95" s="132">
        <f>IF(ROUND(Z87-[1]Calcs_WC!Z168,0)&lt;&gt;0,1,0)</f>
        <v>0</v>
      </c>
      <c r="AA95" s="132">
        <f>IF(ROUND(AA87-[1]Calcs_WC!AA168,0)&lt;&gt;0,1,0)</f>
        <v>0</v>
      </c>
      <c r="AB95" s="132">
        <f>IF(ROUND(AB87-[1]Calcs_WC!AB168,0)&lt;&gt;0,1,0)</f>
        <v>0</v>
      </c>
      <c r="AC95" s="132">
        <f>IF(ROUND(AC87-[1]Calcs_WC!AC168,0)&lt;&gt;0,1,0)</f>
        <v>0</v>
      </c>
      <c r="AD95" s="132">
        <f>IF(ROUND(AD87-[1]Calcs_WC!AD168,0)&lt;&gt;0,1,0)</f>
        <v>0</v>
      </c>
      <c r="AE95" s="132">
        <f>IF(ROUND(AE87-[1]Calcs_WC!AE168,0)&lt;&gt;0,1,0)</f>
        <v>0</v>
      </c>
      <c r="AF95" s="132">
        <f>IF(ROUND(AF87-[1]Calcs_WC!AF168,0)&lt;&gt;0,1,0)</f>
        <v>0</v>
      </c>
      <c r="AG95" s="132">
        <f>IF(ROUND(AG87-[1]Calcs_WC!AG168,0)&lt;&gt;0,1,0)</f>
        <v>0</v>
      </c>
      <c r="AH95" s="132">
        <f>IF(ROUND(AH87-[1]Calcs_WC!AH168,0)&lt;&gt;0,1,0)</f>
        <v>0</v>
      </c>
    </row>
    <row r="96" spans="1:34" s="37" customFormat="1" ht="12" hidden="1" outlineLevel="2" collapsed="1" x14ac:dyDescent="0.3">
      <c r="A96" s="34"/>
      <c r="B96" s="39"/>
      <c r="C96" s="40"/>
      <c r="D96" s="133"/>
      <c r="E96" s="74"/>
      <c r="F96" s="74"/>
      <c r="G96" s="74"/>
      <c r="H96" s="74"/>
      <c r="I96" s="74"/>
      <c r="J96" s="74"/>
      <c r="K96" s="6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</row>
    <row r="97" spans="1:34" s="37" customFormat="1" ht="12" hidden="1" outlineLevel="1" x14ac:dyDescent="0.3">
      <c r="A97" s="34"/>
      <c r="B97" s="39"/>
      <c r="C97" s="40"/>
      <c r="D97" s="128"/>
      <c r="E97" s="74"/>
      <c r="F97" s="74"/>
      <c r="G97" s="74"/>
      <c r="H97" s="74"/>
      <c r="I97" s="74"/>
      <c r="J97" s="74"/>
      <c r="K97" s="6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</row>
    <row r="98" spans="1:34" s="37" customFormat="1" ht="12" hidden="1" outlineLevel="2" x14ac:dyDescent="0.25">
      <c r="A98" s="34"/>
      <c r="B98" s="39">
        <f ca="1">MAX($A$7:B97)+Sbsxn</f>
        <v>2303.0200000000004</v>
      </c>
      <c r="C98" s="40" t="str">
        <f>BSC</f>
        <v>Balance Sheet</v>
      </c>
      <c r="D98" s="50"/>
      <c r="E98" s="24"/>
      <c r="F98" s="24"/>
      <c r="G98" s="24"/>
      <c r="H98" s="24"/>
      <c r="I98" s="24"/>
      <c r="J98" s="24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</row>
    <row r="99" spans="1:34" s="37" customFormat="1" ht="12.5" hidden="1" outlineLevel="2" thickBot="1" x14ac:dyDescent="0.35">
      <c r="A99" s="34"/>
      <c r="B99" s="39"/>
      <c r="C99" s="48"/>
      <c r="D99" s="50"/>
      <c r="E99" s="24"/>
      <c r="F99" s="24"/>
      <c r="G99" s="24"/>
      <c r="H99" s="24"/>
      <c r="I99" s="24"/>
      <c r="J99" s="24"/>
      <c r="L99" s="51"/>
      <c r="M99" s="51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</row>
    <row r="100" spans="1:34" s="69" customFormat="1" ht="13.4" hidden="1" customHeight="1" outlineLevel="2" x14ac:dyDescent="0.3">
      <c r="A100" s="65"/>
      <c r="B100" s="39"/>
      <c r="C100" s="48"/>
      <c r="D100" s="66" t="str">
        <f>MdlClient&amp;" Long Term Financial Plan "&amp;$E$39</f>
        <v>Federation Council Long Term Financial Plan 2021/22 - 2031/32</v>
      </c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8"/>
    </row>
    <row r="101" spans="1:34" s="69" customFormat="1" ht="13.4" hidden="1" customHeight="1" outlineLevel="2" thickBot="1" x14ac:dyDescent="0.35">
      <c r="A101" s="65"/>
      <c r="B101" s="39"/>
      <c r="C101" s="48"/>
      <c r="D101" s="70" t="s">
        <v>73</v>
      </c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2"/>
    </row>
    <row r="102" spans="1:34" s="69" customFormat="1" ht="24.5" hidden="1" outlineLevel="2" thickBot="1" x14ac:dyDescent="0.35">
      <c r="A102" s="65"/>
      <c r="B102" s="39"/>
      <c r="C102" s="48"/>
      <c r="D102" s="73"/>
      <c r="E102" s="74"/>
      <c r="F102" s="74"/>
      <c r="G102" s="74"/>
      <c r="H102" s="74"/>
      <c r="I102" s="74"/>
      <c r="J102" s="74"/>
      <c r="K102" s="75" t="s">
        <v>41</v>
      </c>
      <c r="L102" s="75" t="s">
        <v>41</v>
      </c>
      <c r="M102" s="75" t="s">
        <v>41</v>
      </c>
      <c r="N102" s="76" t="s">
        <v>74</v>
      </c>
      <c r="O102" s="77" t="s">
        <v>43</v>
      </c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9"/>
    </row>
    <row r="103" spans="1:34" s="69" customFormat="1" ht="12" hidden="1" outlineLevel="2" x14ac:dyDescent="0.3">
      <c r="A103" s="65"/>
      <c r="B103" s="39"/>
      <c r="C103" s="48"/>
      <c r="D103" s="80" t="s">
        <v>44</v>
      </c>
      <c r="E103" s="81"/>
      <c r="F103" s="81"/>
      <c r="G103" s="81"/>
      <c r="H103" s="81"/>
      <c r="I103" s="81"/>
      <c r="J103" s="82"/>
      <c r="K103" s="84">
        <f>YEAR(K$29)</f>
        <v>2019</v>
      </c>
      <c r="L103" s="84">
        <f t="shared" ref="L103:AH103" si="7">YEAR(L$29)</f>
        <v>2020</v>
      </c>
      <c r="M103" s="84">
        <f t="shared" si="7"/>
        <v>2021</v>
      </c>
      <c r="N103" s="85">
        <f t="shared" si="7"/>
        <v>2022</v>
      </c>
      <c r="O103" s="86">
        <f t="shared" si="7"/>
        <v>2023</v>
      </c>
      <c r="P103" s="87">
        <f t="shared" si="7"/>
        <v>2024</v>
      </c>
      <c r="Q103" s="87">
        <f t="shared" si="7"/>
        <v>2025</v>
      </c>
      <c r="R103" s="87">
        <f t="shared" si="7"/>
        <v>2026</v>
      </c>
      <c r="S103" s="87">
        <f t="shared" si="7"/>
        <v>2027</v>
      </c>
      <c r="T103" s="87">
        <f t="shared" si="7"/>
        <v>2028</v>
      </c>
      <c r="U103" s="87">
        <f t="shared" si="7"/>
        <v>2029</v>
      </c>
      <c r="V103" s="87">
        <f t="shared" si="7"/>
        <v>2030</v>
      </c>
      <c r="W103" s="87">
        <f t="shared" si="7"/>
        <v>2031</v>
      </c>
      <c r="X103" s="87">
        <f t="shared" si="7"/>
        <v>2032</v>
      </c>
      <c r="Y103" s="87">
        <f t="shared" si="7"/>
        <v>2033</v>
      </c>
      <c r="Z103" s="87">
        <f t="shared" si="7"/>
        <v>2034</v>
      </c>
      <c r="AA103" s="87">
        <f t="shared" si="7"/>
        <v>2035</v>
      </c>
      <c r="AB103" s="87">
        <f t="shared" si="7"/>
        <v>2036</v>
      </c>
      <c r="AC103" s="87">
        <f t="shared" si="7"/>
        <v>2037</v>
      </c>
      <c r="AD103" s="87">
        <f t="shared" si="7"/>
        <v>2038</v>
      </c>
      <c r="AE103" s="87">
        <f t="shared" si="7"/>
        <v>2039</v>
      </c>
      <c r="AF103" s="87">
        <f t="shared" si="7"/>
        <v>2040</v>
      </c>
      <c r="AG103" s="87">
        <f t="shared" si="7"/>
        <v>2041</v>
      </c>
      <c r="AH103" s="88">
        <f t="shared" si="7"/>
        <v>2042</v>
      </c>
    </row>
    <row r="104" spans="1:34" s="69" customFormat="1" ht="12.5" hidden="1" outlineLevel="2" thickBot="1" x14ac:dyDescent="0.35">
      <c r="A104" s="65"/>
      <c r="B104" s="39"/>
      <c r="C104" s="48"/>
      <c r="D104" s="134"/>
      <c r="E104" s="90"/>
      <c r="F104" s="90"/>
      <c r="G104" s="90"/>
      <c r="H104" s="90"/>
      <c r="I104" s="90"/>
      <c r="J104" s="91"/>
      <c r="K104" s="92" t="s">
        <v>45</v>
      </c>
      <c r="L104" s="92" t="str">
        <f>$K$62</f>
        <v>$000s</v>
      </c>
      <c r="M104" s="92" t="str">
        <f t="shared" ref="M104:AH104" si="8">$K$62</f>
        <v>$000s</v>
      </c>
      <c r="N104" s="93" t="str">
        <f t="shared" si="8"/>
        <v>$000s</v>
      </c>
      <c r="O104" s="94" t="str">
        <f t="shared" si="8"/>
        <v>$000s</v>
      </c>
      <c r="P104" s="95" t="str">
        <f t="shared" si="8"/>
        <v>$000s</v>
      </c>
      <c r="Q104" s="95" t="str">
        <f t="shared" si="8"/>
        <v>$000s</v>
      </c>
      <c r="R104" s="95" t="str">
        <f t="shared" si="8"/>
        <v>$000s</v>
      </c>
      <c r="S104" s="95" t="str">
        <f t="shared" si="8"/>
        <v>$000s</v>
      </c>
      <c r="T104" s="95" t="str">
        <f t="shared" si="8"/>
        <v>$000s</v>
      </c>
      <c r="U104" s="95" t="str">
        <f t="shared" si="8"/>
        <v>$000s</v>
      </c>
      <c r="V104" s="95" t="str">
        <f t="shared" si="8"/>
        <v>$000s</v>
      </c>
      <c r="W104" s="95" t="str">
        <f t="shared" si="8"/>
        <v>$000s</v>
      </c>
      <c r="X104" s="95" t="str">
        <f t="shared" si="8"/>
        <v>$000s</v>
      </c>
      <c r="Y104" s="95" t="str">
        <f t="shared" si="8"/>
        <v>$000s</v>
      </c>
      <c r="Z104" s="95" t="str">
        <f t="shared" si="8"/>
        <v>$000s</v>
      </c>
      <c r="AA104" s="95" t="str">
        <f t="shared" si="8"/>
        <v>$000s</v>
      </c>
      <c r="AB104" s="95" t="str">
        <f t="shared" si="8"/>
        <v>$000s</v>
      </c>
      <c r="AC104" s="95" t="str">
        <f t="shared" si="8"/>
        <v>$000s</v>
      </c>
      <c r="AD104" s="95" t="str">
        <f t="shared" si="8"/>
        <v>$000s</v>
      </c>
      <c r="AE104" s="95" t="str">
        <f t="shared" si="8"/>
        <v>$000s</v>
      </c>
      <c r="AF104" s="95" t="str">
        <f t="shared" si="8"/>
        <v>$000s</v>
      </c>
      <c r="AG104" s="95" t="str">
        <f t="shared" si="8"/>
        <v>$000s</v>
      </c>
      <c r="AH104" s="96" t="str">
        <f t="shared" si="8"/>
        <v>$000s</v>
      </c>
    </row>
    <row r="105" spans="1:34" s="37" customFormat="1" ht="10.5" hidden="1" outlineLevel="2" x14ac:dyDescent="0.25">
      <c r="A105" s="34"/>
      <c r="B105" s="97"/>
      <c r="C105" s="98"/>
      <c r="D105" s="99"/>
      <c r="E105" s="24"/>
      <c r="F105" s="24"/>
      <c r="G105" s="24"/>
      <c r="H105" s="24"/>
      <c r="I105" s="24"/>
      <c r="J105" s="24"/>
      <c r="K105" s="100"/>
      <c r="L105" s="101"/>
      <c r="M105" s="10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102"/>
    </row>
    <row r="106" spans="1:34" s="37" customFormat="1" ht="10.5" hidden="1" outlineLevel="2" x14ac:dyDescent="0.25">
      <c r="A106" s="34"/>
      <c r="B106" s="97"/>
      <c r="C106" s="98"/>
      <c r="D106" s="135" t="s">
        <v>75</v>
      </c>
      <c r="E106" s="24"/>
      <c r="F106" s="24"/>
      <c r="G106" s="24"/>
      <c r="H106" s="24"/>
      <c r="I106" s="24"/>
      <c r="J106" s="24"/>
      <c r="K106" s="100"/>
      <c r="L106" s="101"/>
      <c r="M106" s="10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102"/>
    </row>
    <row r="107" spans="1:34" s="37" customFormat="1" ht="10.5" hidden="1" outlineLevel="2" x14ac:dyDescent="0.25">
      <c r="A107" s="34"/>
      <c r="B107" s="97"/>
      <c r="C107" s="98"/>
      <c r="D107" s="136" t="s">
        <v>76</v>
      </c>
      <c r="E107" s="24"/>
      <c r="F107" s="24"/>
      <c r="G107" s="24"/>
      <c r="H107" s="24"/>
      <c r="I107" s="24"/>
      <c r="J107" s="24"/>
      <c r="K107" s="105">
        <f>'[1]Hist&amp;Budget_WC'!L$130</f>
        <v>23120</v>
      </c>
      <c r="L107" s="105">
        <f>'[1]Hist&amp;Budget_WC'!M$130</f>
        <v>15587</v>
      </c>
      <c r="M107" s="105">
        <f>'[1]Hist&amp;Budget_WC'!N$130</f>
        <v>8393</v>
      </c>
      <c r="N107" s="106">
        <f>[1]Calcs_WC!N$175</f>
        <v>26375</v>
      </c>
      <c r="O107" s="106">
        <f>[1]Calcs_WC!O$175</f>
        <v>22400.237133964951</v>
      </c>
      <c r="P107" s="106">
        <f>[1]Calcs_WC!P$175</f>
        <v>22325.638636191172</v>
      </c>
      <c r="Q107" s="106">
        <f>[1]Calcs_WC!Q$175</f>
        <v>23368.423215795341</v>
      </c>
      <c r="R107" s="106">
        <f>[1]Calcs_WC!R$175</f>
        <v>23801.970109071393</v>
      </c>
      <c r="S107" s="106">
        <f>[1]Calcs_WC!S$175</f>
        <v>23686.289684353731</v>
      </c>
      <c r="T107" s="106">
        <f>[1]Calcs_WC!T$175</f>
        <v>25270.07830507691</v>
      </c>
      <c r="U107" s="106">
        <f>[1]Calcs_WC!U$175</f>
        <v>28529.982328219256</v>
      </c>
      <c r="V107" s="106">
        <f>[1]Calcs_WC!V$175</f>
        <v>30548.073812111972</v>
      </c>
      <c r="W107" s="106">
        <f>[1]Calcs_WC!W$175</f>
        <v>27488.635143811243</v>
      </c>
      <c r="X107" s="106">
        <f>[1]Calcs_WC!X$175</f>
        <v>28300.243125268855</v>
      </c>
      <c r="Y107" s="106">
        <f>[1]Calcs_WC!Y$175</f>
        <v>41042.990865374974</v>
      </c>
      <c r="Z107" s="106">
        <f>[1]Calcs_WC!Z$175</f>
        <v>46675.620615244865</v>
      </c>
      <c r="AA107" s="106">
        <f>[1]Calcs_WC!AA$175</f>
        <v>54092.306838488643</v>
      </c>
      <c r="AB107" s="106">
        <f>[1]Calcs_WC!AB$175</f>
        <v>68002.735531913495</v>
      </c>
      <c r="AC107" s="106">
        <f>[1]Calcs_WC!AC$175</f>
        <v>81375.558635799214</v>
      </c>
      <c r="AD107" s="106">
        <f>[1]Calcs_WC!AD$175</f>
        <v>95008.818518098808</v>
      </c>
      <c r="AE107" s="106">
        <f>[1]Calcs_WC!AE$175</f>
        <v>108543.64583022788</v>
      </c>
      <c r="AF107" s="106">
        <f>[1]Calcs_WC!AF$175</f>
        <v>121786.06064611905</v>
      </c>
      <c r="AG107" s="106">
        <f>[1]Calcs_WC!AG$175</f>
        <v>134637.85751413426</v>
      </c>
      <c r="AH107" s="107">
        <f>[1]Calcs_WC!AH$175</f>
        <v>147780.062608357</v>
      </c>
    </row>
    <row r="108" spans="1:34" s="37" customFormat="1" ht="10.5" hidden="1" outlineLevel="2" x14ac:dyDescent="0.25">
      <c r="A108" s="34"/>
      <c r="B108" s="97"/>
      <c r="C108" s="98"/>
      <c r="D108" s="136" t="s">
        <v>77</v>
      </c>
      <c r="E108" s="24"/>
      <c r="F108" s="24"/>
      <c r="G108" s="24"/>
      <c r="H108" s="24"/>
      <c r="I108" s="24"/>
      <c r="J108" s="24"/>
      <c r="K108" s="105">
        <f>'[1]Hist&amp;Budget_WC'!L$136</f>
        <v>15526</v>
      </c>
      <c r="L108" s="105">
        <f>'[1]Hist&amp;Budget_WC'!M$136</f>
        <v>13904</v>
      </c>
      <c r="M108" s="105">
        <f>'[1]Hist&amp;Budget_WC'!N$136</f>
        <v>20038</v>
      </c>
      <c r="N108" s="106">
        <f>[1]Calcs_WC!N$181</f>
        <v>0</v>
      </c>
      <c r="O108" s="106">
        <f>[1]Calcs_WC!O$181</f>
        <v>0</v>
      </c>
      <c r="P108" s="106">
        <f>[1]Calcs_WC!P$181</f>
        <v>0</v>
      </c>
      <c r="Q108" s="106">
        <f>[1]Calcs_WC!Q$181</f>
        <v>0</v>
      </c>
      <c r="R108" s="106">
        <f>[1]Calcs_WC!R$181</f>
        <v>0</v>
      </c>
      <c r="S108" s="106">
        <f>[1]Calcs_WC!S$181</f>
        <v>0</v>
      </c>
      <c r="T108" s="106">
        <f>[1]Calcs_WC!T$181</f>
        <v>0</v>
      </c>
      <c r="U108" s="106">
        <f>[1]Calcs_WC!U$181</f>
        <v>0</v>
      </c>
      <c r="V108" s="106">
        <f>[1]Calcs_WC!V$181</f>
        <v>0</v>
      </c>
      <c r="W108" s="106">
        <f>[1]Calcs_WC!W$181</f>
        <v>0</v>
      </c>
      <c r="X108" s="106">
        <f>[1]Calcs_WC!X$181</f>
        <v>0</v>
      </c>
      <c r="Y108" s="106">
        <f>[1]Calcs_WC!Y$181</f>
        <v>0</v>
      </c>
      <c r="Z108" s="106">
        <f>[1]Calcs_WC!Z$181</f>
        <v>0</v>
      </c>
      <c r="AA108" s="106">
        <f>[1]Calcs_WC!AA$181</f>
        <v>0</v>
      </c>
      <c r="AB108" s="106">
        <f>[1]Calcs_WC!AB$181</f>
        <v>0</v>
      </c>
      <c r="AC108" s="106">
        <f>[1]Calcs_WC!AC$181</f>
        <v>0</v>
      </c>
      <c r="AD108" s="106">
        <f>[1]Calcs_WC!AD$181</f>
        <v>0</v>
      </c>
      <c r="AE108" s="106">
        <f>[1]Calcs_WC!AE$181</f>
        <v>0</v>
      </c>
      <c r="AF108" s="106">
        <f>[1]Calcs_WC!AF$181</f>
        <v>0</v>
      </c>
      <c r="AG108" s="106">
        <f>[1]Calcs_WC!AG$181</f>
        <v>0</v>
      </c>
      <c r="AH108" s="107">
        <f>[1]Calcs_WC!AH$181</f>
        <v>0</v>
      </c>
    </row>
    <row r="109" spans="1:34" s="37" customFormat="1" ht="10.5" hidden="1" outlineLevel="2" x14ac:dyDescent="0.25">
      <c r="A109" s="34"/>
      <c r="B109" s="97"/>
      <c r="C109" s="98"/>
      <c r="D109" s="137" t="s">
        <v>78</v>
      </c>
      <c r="E109" s="24"/>
      <c r="F109" s="24"/>
      <c r="G109" s="24"/>
      <c r="H109" s="24"/>
      <c r="I109" s="24"/>
      <c r="J109" s="24"/>
      <c r="K109" s="105">
        <f>SUM('[1]Hist&amp;Budget_WC'!L$131:L$132)</f>
        <v>7419</v>
      </c>
      <c r="L109" s="105">
        <f>SUM('[1]Hist&amp;Budget_WC'!M$131:M$132)</f>
        <v>8763</v>
      </c>
      <c r="M109" s="105">
        <f>SUM('[1]Hist&amp;Budget_WC'!N$131:N$132)</f>
        <v>6979</v>
      </c>
      <c r="N109" s="106">
        <f>SUM([1]Calcs_WC!N$176:N$177)</f>
        <v>3434</v>
      </c>
      <c r="O109" s="106">
        <f>SUM([1]Calcs_WC!O$176:O$177)</f>
        <v>3986.6191438356163</v>
      </c>
      <c r="P109" s="106">
        <f>SUM([1]Calcs_WC!P$176:P$177)</f>
        <v>3703.2760689890711</v>
      </c>
      <c r="Q109" s="106">
        <f>SUM([1]Calcs_WC!Q$176:Q$177)</f>
        <v>3956.8390911472602</v>
      </c>
      <c r="R109" s="106">
        <f>SUM([1]Calcs_WC!R$176:R$177)</f>
        <v>4301.8496189235948</v>
      </c>
      <c r="S109" s="106">
        <f>SUM([1]Calcs_WC!S$176:S$177)</f>
        <v>4631.4980627309596</v>
      </c>
      <c r="T109" s="106">
        <f>SUM([1]Calcs_WC!T$176:T$177)</f>
        <v>4922.1657482086393</v>
      </c>
      <c r="U109" s="106">
        <f>SUM([1]Calcs_WC!U$176:U$177)</f>
        <v>5445.8238667388578</v>
      </c>
      <c r="V109" s="106">
        <f>SUM([1]Calcs_WC!V$176:V$177)</f>
        <v>5383.691292845624</v>
      </c>
      <c r="W109" s="106">
        <f>SUM([1]Calcs_WC!W$176:W$177)</f>
        <v>5374.898380222302</v>
      </c>
      <c r="X109" s="106">
        <f>SUM([1]Calcs_WC!X$176:X$177)</f>
        <v>5020.4428314238994</v>
      </c>
      <c r="Y109" s="106">
        <f>SUM([1]Calcs_WC!Y$176:Y$177)</f>
        <v>4989.7523968369496</v>
      </c>
      <c r="Z109" s="106">
        <f>SUM([1]Calcs_WC!Z$176:Z$177)</f>
        <v>5110.6370518816639</v>
      </c>
      <c r="AA109" s="106">
        <f>SUM([1]Calcs_WC!AA$176:AA$177)</f>
        <v>5158.4036919661739</v>
      </c>
      <c r="AB109" s="106">
        <f>SUM([1]Calcs_WC!AB$176:AB$177)</f>
        <v>5153.2859387954804</v>
      </c>
      <c r="AC109" s="106">
        <f>SUM([1]Calcs_WC!AC$176:AC$177)</f>
        <v>5234.856879263878</v>
      </c>
      <c r="AD109" s="106">
        <f>SUM([1]Calcs_WC!AD$176:AD$177)</f>
        <v>5299.906216342315</v>
      </c>
      <c r="AE109" s="106">
        <f>SUM([1]Calcs_WC!AE$176:AE$177)</f>
        <v>5368.8016097543232</v>
      </c>
      <c r="AF109" s="106">
        <f>SUM([1]Calcs_WC!AF$176:AF$177)</f>
        <v>5425.5561001571805</v>
      </c>
      <c r="AG109" s="106">
        <f>SUM([1]Calcs_WC!AG$176:AG$177)</f>
        <v>5514.7916722000764</v>
      </c>
      <c r="AH109" s="107">
        <f>SUM([1]Calcs_WC!AH$176:AH$177)</f>
        <v>5585.2949013902589</v>
      </c>
    </row>
    <row r="110" spans="1:34" s="37" customFormat="1" ht="10.5" hidden="1" outlineLevel="2" x14ac:dyDescent="0.25">
      <c r="A110" s="34"/>
      <c r="B110" s="97"/>
      <c r="C110" s="98"/>
      <c r="D110" s="137" t="s">
        <v>79</v>
      </c>
      <c r="E110" s="24"/>
      <c r="F110" s="24"/>
      <c r="G110" s="24"/>
      <c r="H110" s="24"/>
      <c r="I110" s="24"/>
      <c r="J110" s="24"/>
      <c r="K110" s="105">
        <f>'[1]Hist&amp;Budget_WC'!L$133</f>
        <v>1835</v>
      </c>
      <c r="L110" s="105">
        <f>'[1]Hist&amp;Budget_WC'!M$133</f>
        <v>3290</v>
      </c>
      <c r="M110" s="105">
        <f>'[1]Hist&amp;Budget_WC'!N$133</f>
        <v>2382</v>
      </c>
      <c r="N110" s="106">
        <f>[1]Calcs_WC!N$178</f>
        <v>1835</v>
      </c>
      <c r="O110" s="106">
        <f>[1]Calcs_WC!O$178</f>
        <v>1835</v>
      </c>
      <c r="P110" s="106">
        <f>[1]Calcs_WC!P$178</f>
        <v>1835</v>
      </c>
      <c r="Q110" s="106">
        <f>[1]Calcs_WC!Q$178</f>
        <v>1835</v>
      </c>
      <c r="R110" s="106">
        <f>[1]Calcs_WC!R$178</f>
        <v>1835</v>
      </c>
      <c r="S110" s="106">
        <f>[1]Calcs_WC!S$178</f>
        <v>1835</v>
      </c>
      <c r="T110" s="106">
        <f>[1]Calcs_WC!T$178</f>
        <v>1835</v>
      </c>
      <c r="U110" s="106">
        <f>[1]Calcs_WC!U$178</f>
        <v>1835</v>
      </c>
      <c r="V110" s="106">
        <f>[1]Calcs_WC!V$178</f>
        <v>1835</v>
      </c>
      <c r="W110" s="106">
        <f>[1]Calcs_WC!W$178</f>
        <v>1835</v>
      </c>
      <c r="X110" s="106">
        <f>[1]Calcs_WC!X$178</f>
        <v>1835</v>
      </c>
      <c r="Y110" s="106">
        <f>[1]Calcs_WC!Y$178</f>
        <v>1835</v>
      </c>
      <c r="Z110" s="106">
        <f>[1]Calcs_WC!Z$178</f>
        <v>1835</v>
      </c>
      <c r="AA110" s="106">
        <f>[1]Calcs_WC!AA$178</f>
        <v>1835</v>
      </c>
      <c r="AB110" s="106">
        <f>[1]Calcs_WC!AB$178</f>
        <v>1835</v>
      </c>
      <c r="AC110" s="106">
        <f>[1]Calcs_WC!AC$178</f>
        <v>1835</v>
      </c>
      <c r="AD110" s="106">
        <f>[1]Calcs_WC!AD$178</f>
        <v>1835</v>
      </c>
      <c r="AE110" s="106">
        <f>[1]Calcs_WC!AE$178</f>
        <v>1835</v>
      </c>
      <c r="AF110" s="106">
        <f>[1]Calcs_WC!AF$178</f>
        <v>1835</v>
      </c>
      <c r="AG110" s="106">
        <f>[1]Calcs_WC!AG$178</f>
        <v>1835</v>
      </c>
      <c r="AH110" s="107">
        <f>[1]Calcs_WC!AH$178</f>
        <v>1835</v>
      </c>
    </row>
    <row r="111" spans="1:34" s="37" customFormat="1" ht="10.5" hidden="1" outlineLevel="2" x14ac:dyDescent="0.25">
      <c r="A111" s="34"/>
      <c r="B111" s="97"/>
      <c r="C111" s="98"/>
      <c r="D111" s="138" t="s">
        <v>80</v>
      </c>
      <c r="E111" s="24"/>
      <c r="F111" s="24"/>
      <c r="G111" s="24"/>
      <c r="H111" s="24"/>
      <c r="I111" s="24"/>
      <c r="J111" s="24"/>
      <c r="K111" s="105">
        <f>SUM('[1]Hist&amp;Budget_WC'!L134:L135,'[1]Hist&amp;Budget_WC'!L137:L138)</f>
        <v>190</v>
      </c>
      <c r="L111" s="105">
        <f>SUM('[1]Hist&amp;Budget_WC'!M134:M135,'[1]Hist&amp;Budget_WC'!M137:M138)</f>
        <v>132</v>
      </c>
      <c r="M111" s="105">
        <f>SUM('[1]Hist&amp;Budget_WC'!N134:N135,'[1]Hist&amp;Budget_WC'!N137:N138)</f>
        <v>119</v>
      </c>
      <c r="N111" s="106">
        <f>SUM([1]Calcs_WC!N$179:N$180,[1]Calcs_WC!N$182:N$183)</f>
        <v>190</v>
      </c>
      <c r="O111" s="106">
        <f>SUM([1]Calcs_WC!O$179:O$180,[1]Calcs_WC!O$182:O$183)</f>
        <v>190</v>
      </c>
      <c r="P111" s="106">
        <f>SUM([1]Calcs_WC!P$179:P$180,[1]Calcs_WC!P$182:P$183)</f>
        <v>190</v>
      </c>
      <c r="Q111" s="106">
        <f>SUM([1]Calcs_WC!Q$179:Q$180,[1]Calcs_WC!Q$182:Q$183)</f>
        <v>190</v>
      </c>
      <c r="R111" s="106">
        <f>SUM([1]Calcs_WC!R$179:R$180,[1]Calcs_WC!R$182:R$183)</f>
        <v>190</v>
      </c>
      <c r="S111" s="106">
        <f>SUM([1]Calcs_WC!S$179:S$180,[1]Calcs_WC!S$182:S$183)</f>
        <v>190</v>
      </c>
      <c r="T111" s="106">
        <f>SUM([1]Calcs_WC!T$179:T$180,[1]Calcs_WC!T$182:T$183)</f>
        <v>190</v>
      </c>
      <c r="U111" s="106">
        <f>SUM([1]Calcs_WC!U$179:U$180,[1]Calcs_WC!U$182:U$183)</f>
        <v>190</v>
      </c>
      <c r="V111" s="106">
        <f>SUM([1]Calcs_WC!V$179:V$180,[1]Calcs_WC!V$182:V$183)</f>
        <v>190</v>
      </c>
      <c r="W111" s="106">
        <f>SUM([1]Calcs_WC!W$179:W$180,[1]Calcs_WC!W$182:W$183)</f>
        <v>190</v>
      </c>
      <c r="X111" s="106">
        <f>SUM([1]Calcs_WC!X$179:X$180,[1]Calcs_WC!X$182:X$183)</f>
        <v>190</v>
      </c>
      <c r="Y111" s="106">
        <f>SUM([1]Calcs_WC!Y$179:Y$180,[1]Calcs_WC!Y$182:Y$183)</f>
        <v>190</v>
      </c>
      <c r="Z111" s="106">
        <f>SUM([1]Calcs_WC!Z$179:Z$180,[1]Calcs_WC!Z$182:Z$183)</f>
        <v>190</v>
      </c>
      <c r="AA111" s="106">
        <f>SUM([1]Calcs_WC!AA$179:AA$180,[1]Calcs_WC!AA$182:AA$183)</f>
        <v>190</v>
      </c>
      <c r="AB111" s="106">
        <f>SUM([1]Calcs_WC!AB$179:AB$180,[1]Calcs_WC!AB$182:AB$183)</f>
        <v>190</v>
      </c>
      <c r="AC111" s="106">
        <f>SUM([1]Calcs_WC!AC$179:AC$180,[1]Calcs_WC!AC$182:AC$183)</f>
        <v>190</v>
      </c>
      <c r="AD111" s="106">
        <f>SUM([1]Calcs_WC!AD$179:AD$180,[1]Calcs_WC!AD$182:AD$183)</f>
        <v>190</v>
      </c>
      <c r="AE111" s="106">
        <f>SUM([1]Calcs_WC!AE$179:AE$180,[1]Calcs_WC!AE$182:AE$183)</f>
        <v>190</v>
      </c>
      <c r="AF111" s="106">
        <f>SUM([1]Calcs_WC!AF$179:AF$180,[1]Calcs_WC!AF$182:AF$183)</f>
        <v>190</v>
      </c>
      <c r="AG111" s="106">
        <f>SUM([1]Calcs_WC!AG$179:AG$180,[1]Calcs_WC!AG$182:AG$183)</f>
        <v>190</v>
      </c>
      <c r="AH111" s="107">
        <f>SUM([1]Calcs_WC!AH$179:AH$180,[1]Calcs_WC!AH$182:AH$183)</f>
        <v>190</v>
      </c>
    </row>
    <row r="112" spans="1:34" s="37" customFormat="1" ht="10.5" hidden="1" outlineLevel="2" x14ac:dyDescent="0.25">
      <c r="A112" s="34"/>
      <c r="B112" s="97"/>
      <c r="C112" s="98"/>
      <c r="D112" s="139" t="s">
        <v>81</v>
      </c>
      <c r="E112" s="109"/>
      <c r="F112" s="109"/>
      <c r="G112" s="109"/>
      <c r="H112" s="109"/>
      <c r="I112" s="109"/>
      <c r="J112" s="109"/>
      <c r="K112" s="110">
        <f t="shared" ref="K112:AH112" si="9">SUM(K107:K111)</f>
        <v>48090</v>
      </c>
      <c r="L112" s="110">
        <f t="shared" si="9"/>
        <v>41676</v>
      </c>
      <c r="M112" s="110">
        <f t="shared" si="9"/>
        <v>37911</v>
      </c>
      <c r="N112" s="111">
        <f t="shared" si="9"/>
        <v>31834</v>
      </c>
      <c r="O112" s="111">
        <f t="shared" si="9"/>
        <v>28411.856277800565</v>
      </c>
      <c r="P112" s="111">
        <f t="shared" si="9"/>
        <v>28053.914705180243</v>
      </c>
      <c r="Q112" s="111">
        <f t="shared" si="9"/>
        <v>29350.262306942601</v>
      </c>
      <c r="R112" s="111">
        <f t="shared" si="9"/>
        <v>30128.819727994989</v>
      </c>
      <c r="S112" s="111">
        <f t="shared" si="9"/>
        <v>30342.787747084691</v>
      </c>
      <c r="T112" s="111">
        <f t="shared" si="9"/>
        <v>32217.244053285547</v>
      </c>
      <c r="U112" s="111">
        <f t="shared" si="9"/>
        <v>36000.806194958117</v>
      </c>
      <c r="V112" s="111">
        <f t="shared" si="9"/>
        <v>37956.765104957594</v>
      </c>
      <c r="W112" s="111">
        <f t="shared" si="9"/>
        <v>34888.533524033548</v>
      </c>
      <c r="X112" s="111">
        <f t="shared" si="9"/>
        <v>35345.685956692752</v>
      </c>
      <c r="Y112" s="111">
        <f t="shared" si="9"/>
        <v>48057.743262211923</v>
      </c>
      <c r="Z112" s="111">
        <f t="shared" si="9"/>
        <v>53811.257667126527</v>
      </c>
      <c r="AA112" s="111">
        <f t="shared" si="9"/>
        <v>61275.710530454817</v>
      </c>
      <c r="AB112" s="111">
        <f t="shared" si="9"/>
        <v>75181.021470708976</v>
      </c>
      <c r="AC112" s="111">
        <f t="shared" si="9"/>
        <v>88635.415515063098</v>
      </c>
      <c r="AD112" s="111">
        <f t="shared" si="9"/>
        <v>102333.72473444112</v>
      </c>
      <c r="AE112" s="111">
        <f t="shared" si="9"/>
        <v>115937.44743998221</v>
      </c>
      <c r="AF112" s="111">
        <f t="shared" si="9"/>
        <v>129236.61674627622</v>
      </c>
      <c r="AG112" s="111">
        <f t="shared" si="9"/>
        <v>142177.64918633434</v>
      </c>
      <c r="AH112" s="112">
        <f t="shared" si="9"/>
        <v>155390.35750974726</v>
      </c>
    </row>
    <row r="113" spans="2:34" ht="12.75" hidden="1" customHeight="1" outlineLevel="2" x14ac:dyDescent="0.25">
      <c r="B113" s="140"/>
      <c r="C113" s="141"/>
      <c r="D113" s="142"/>
      <c r="E113" s="143"/>
      <c r="F113" s="143"/>
      <c r="G113" s="143"/>
      <c r="H113" s="143"/>
      <c r="I113" s="143"/>
      <c r="J113" s="143"/>
      <c r="K113" s="105"/>
      <c r="L113" s="105"/>
      <c r="M113" s="105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5"/>
    </row>
    <row r="114" spans="2:34" ht="12.75" hidden="1" customHeight="1" outlineLevel="2" x14ac:dyDescent="0.25">
      <c r="B114" s="97"/>
      <c r="C114" s="141"/>
      <c r="D114" s="142" t="s">
        <v>82</v>
      </c>
      <c r="E114" s="143"/>
      <c r="F114" s="143"/>
      <c r="G114" s="143"/>
      <c r="H114" s="143"/>
      <c r="I114" s="143"/>
      <c r="J114" s="143"/>
      <c r="K114" s="105"/>
      <c r="L114" s="105"/>
      <c r="M114" s="105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5"/>
    </row>
    <row r="115" spans="2:34" ht="10.5" hidden="1" outlineLevel="2" x14ac:dyDescent="0.25">
      <c r="B115" s="140"/>
      <c r="C115" s="141"/>
      <c r="D115" s="137" t="s">
        <v>76</v>
      </c>
      <c r="E115" s="143"/>
      <c r="F115" s="143"/>
      <c r="G115" s="143"/>
      <c r="H115" s="143"/>
      <c r="I115" s="143"/>
      <c r="J115" s="143"/>
      <c r="K115" s="105">
        <f>'[1]Hist&amp;Budget_WC'!L$143</f>
        <v>0</v>
      </c>
      <c r="L115" s="105">
        <f>'[1]Hist&amp;Budget_WC'!M$143</f>
        <v>0</v>
      </c>
      <c r="M115" s="105">
        <f>'[1]Hist&amp;Budget_WC'!N$143</f>
        <v>0</v>
      </c>
      <c r="N115" s="106">
        <f>[1]Calcs_WC!N$188</f>
        <v>0</v>
      </c>
      <c r="O115" s="106">
        <f>[1]Calcs_WC!O$188</f>
        <v>0</v>
      </c>
      <c r="P115" s="106">
        <f>[1]Calcs_WC!P$188</f>
        <v>0</v>
      </c>
      <c r="Q115" s="106">
        <f>[1]Calcs_WC!Q$188</f>
        <v>0</v>
      </c>
      <c r="R115" s="106">
        <f>[1]Calcs_WC!R$188</f>
        <v>0</v>
      </c>
      <c r="S115" s="106">
        <f>[1]Calcs_WC!S$188</f>
        <v>0</v>
      </c>
      <c r="T115" s="106">
        <f>[1]Calcs_WC!T$188</f>
        <v>0</v>
      </c>
      <c r="U115" s="106">
        <f>[1]Calcs_WC!U$188</f>
        <v>0</v>
      </c>
      <c r="V115" s="106">
        <f>[1]Calcs_WC!V$188</f>
        <v>0</v>
      </c>
      <c r="W115" s="106">
        <f>[1]Calcs_WC!W$188</f>
        <v>0</v>
      </c>
      <c r="X115" s="106">
        <f>[1]Calcs_WC!X$188</f>
        <v>0</v>
      </c>
      <c r="Y115" s="106">
        <f>[1]Calcs_WC!Y$188</f>
        <v>0</v>
      </c>
      <c r="Z115" s="106">
        <f>[1]Calcs_WC!Z$188</f>
        <v>0</v>
      </c>
      <c r="AA115" s="106">
        <f>[1]Calcs_WC!AA$188</f>
        <v>0</v>
      </c>
      <c r="AB115" s="106">
        <f>[1]Calcs_WC!AB$188</f>
        <v>0</v>
      </c>
      <c r="AC115" s="106">
        <f>[1]Calcs_WC!AC$188</f>
        <v>0</v>
      </c>
      <c r="AD115" s="106">
        <f>[1]Calcs_WC!AD$188</f>
        <v>0</v>
      </c>
      <c r="AE115" s="106">
        <f>[1]Calcs_WC!AE$188</f>
        <v>0</v>
      </c>
      <c r="AF115" s="106">
        <f>[1]Calcs_WC!AF$188</f>
        <v>0</v>
      </c>
      <c r="AG115" s="106">
        <f>[1]Calcs_WC!AG$188</f>
        <v>0</v>
      </c>
      <c r="AH115" s="107">
        <f>[1]Calcs_WC!AH$188</f>
        <v>0</v>
      </c>
    </row>
    <row r="116" spans="2:34" ht="12.75" hidden="1" customHeight="1" outlineLevel="2" x14ac:dyDescent="0.25">
      <c r="B116" s="97"/>
      <c r="C116" s="141"/>
      <c r="D116" s="137" t="s">
        <v>77</v>
      </c>
      <c r="E116" s="143"/>
      <c r="F116" s="143"/>
      <c r="G116" s="143"/>
      <c r="H116" s="143"/>
      <c r="I116" s="143"/>
      <c r="J116" s="143"/>
      <c r="K116" s="105">
        <f>'[1]Hist&amp;Budget_WC'!L$151</f>
        <v>0</v>
      </c>
      <c r="L116" s="105">
        <f>'[1]Hist&amp;Budget_WC'!M$151</f>
        <v>0</v>
      </c>
      <c r="M116" s="105">
        <f>'[1]Hist&amp;Budget_WC'!N$151</f>
        <v>10008</v>
      </c>
      <c r="N116" s="106">
        <f>[1]Calcs_WC!N$196</f>
        <v>0</v>
      </c>
      <c r="O116" s="106">
        <f>[1]Calcs_WC!O$196</f>
        <v>0</v>
      </c>
      <c r="P116" s="106">
        <f>[1]Calcs_WC!P$196</f>
        <v>0</v>
      </c>
      <c r="Q116" s="106">
        <f>[1]Calcs_WC!Q$196</f>
        <v>0</v>
      </c>
      <c r="R116" s="106">
        <f>[1]Calcs_WC!R$196</f>
        <v>0</v>
      </c>
      <c r="S116" s="106">
        <f>[1]Calcs_WC!S$196</f>
        <v>0</v>
      </c>
      <c r="T116" s="106">
        <f>[1]Calcs_WC!T$196</f>
        <v>0</v>
      </c>
      <c r="U116" s="106">
        <f>[1]Calcs_WC!U$196</f>
        <v>0</v>
      </c>
      <c r="V116" s="106">
        <f>[1]Calcs_WC!V$196</f>
        <v>0</v>
      </c>
      <c r="W116" s="106">
        <f>[1]Calcs_WC!W$196</f>
        <v>0</v>
      </c>
      <c r="X116" s="106">
        <f>[1]Calcs_WC!X$196</f>
        <v>0</v>
      </c>
      <c r="Y116" s="106">
        <f>[1]Calcs_WC!Y$196</f>
        <v>0</v>
      </c>
      <c r="Z116" s="106">
        <f>[1]Calcs_WC!Z$196</f>
        <v>0</v>
      </c>
      <c r="AA116" s="106">
        <f>[1]Calcs_WC!AA$196</f>
        <v>0</v>
      </c>
      <c r="AB116" s="106">
        <f>[1]Calcs_WC!AB$196</f>
        <v>0</v>
      </c>
      <c r="AC116" s="106">
        <f>[1]Calcs_WC!AC$196</f>
        <v>0</v>
      </c>
      <c r="AD116" s="106">
        <f>[1]Calcs_WC!AD$196</f>
        <v>0</v>
      </c>
      <c r="AE116" s="106">
        <f>[1]Calcs_WC!AE$196</f>
        <v>0</v>
      </c>
      <c r="AF116" s="106">
        <f>[1]Calcs_WC!AF$196</f>
        <v>0</v>
      </c>
      <c r="AG116" s="106">
        <f>[1]Calcs_WC!AG$196</f>
        <v>0</v>
      </c>
      <c r="AH116" s="107">
        <f>[1]Calcs_WC!AH$196</f>
        <v>0</v>
      </c>
    </row>
    <row r="117" spans="2:34" ht="12.75" hidden="1" customHeight="1" outlineLevel="2" x14ac:dyDescent="0.25">
      <c r="B117" s="140"/>
      <c r="C117" s="141"/>
      <c r="D117" s="137" t="s">
        <v>78</v>
      </c>
      <c r="E117" s="143"/>
      <c r="F117" s="143"/>
      <c r="G117" s="143"/>
      <c r="H117" s="143"/>
      <c r="I117" s="143"/>
      <c r="J117" s="143"/>
      <c r="K117" s="105">
        <f>'[1]Hist&amp;Budget_WC'!L$150</f>
        <v>60</v>
      </c>
      <c r="L117" s="105">
        <f>'[1]Hist&amp;Budget_WC'!M$150</f>
        <v>60</v>
      </c>
      <c r="M117" s="105">
        <f>'[1]Hist&amp;Budget_WC'!N$150</f>
        <v>60</v>
      </c>
      <c r="N117" s="106">
        <f>[1]Calcs_WC!N$195</f>
        <v>60</v>
      </c>
      <c r="O117" s="106">
        <f>[1]Calcs_WC!O$195</f>
        <v>60</v>
      </c>
      <c r="P117" s="106">
        <f>[1]Calcs_WC!P$195</f>
        <v>60</v>
      </c>
      <c r="Q117" s="106">
        <f>[1]Calcs_WC!Q$195</f>
        <v>60</v>
      </c>
      <c r="R117" s="106">
        <f>[1]Calcs_WC!R$195</f>
        <v>60</v>
      </c>
      <c r="S117" s="106">
        <f>[1]Calcs_WC!S$195</f>
        <v>60</v>
      </c>
      <c r="T117" s="106">
        <f>[1]Calcs_WC!T$195</f>
        <v>60</v>
      </c>
      <c r="U117" s="106">
        <f>[1]Calcs_WC!U$195</f>
        <v>60</v>
      </c>
      <c r="V117" s="106">
        <f>[1]Calcs_WC!V$195</f>
        <v>60</v>
      </c>
      <c r="W117" s="106">
        <f>[1]Calcs_WC!W$195</f>
        <v>60</v>
      </c>
      <c r="X117" s="106">
        <f>[1]Calcs_WC!X$195</f>
        <v>60</v>
      </c>
      <c r="Y117" s="106">
        <f>[1]Calcs_WC!Y$195</f>
        <v>60</v>
      </c>
      <c r="Z117" s="106">
        <f>[1]Calcs_WC!Z$195</f>
        <v>60</v>
      </c>
      <c r="AA117" s="106">
        <f>[1]Calcs_WC!AA$195</f>
        <v>60</v>
      </c>
      <c r="AB117" s="106">
        <f>[1]Calcs_WC!AB$195</f>
        <v>60</v>
      </c>
      <c r="AC117" s="106">
        <f>[1]Calcs_WC!AC$195</f>
        <v>60</v>
      </c>
      <c r="AD117" s="106">
        <f>[1]Calcs_WC!AD$195</f>
        <v>60</v>
      </c>
      <c r="AE117" s="106">
        <f>[1]Calcs_WC!AE$195</f>
        <v>60</v>
      </c>
      <c r="AF117" s="106">
        <f>[1]Calcs_WC!AF$195</f>
        <v>60</v>
      </c>
      <c r="AG117" s="106">
        <f>[1]Calcs_WC!AG$195</f>
        <v>60</v>
      </c>
      <c r="AH117" s="107">
        <f>[1]Calcs_WC!AH$195</f>
        <v>60</v>
      </c>
    </row>
    <row r="118" spans="2:34" ht="12.75" hidden="1" customHeight="1" outlineLevel="2" x14ac:dyDescent="0.25">
      <c r="B118" s="140"/>
      <c r="C118" s="141"/>
      <c r="D118" s="136" t="s">
        <v>83</v>
      </c>
      <c r="E118" s="143"/>
      <c r="F118" s="143"/>
      <c r="G118" s="143"/>
      <c r="H118" s="143"/>
      <c r="I118" s="143"/>
      <c r="J118" s="143"/>
      <c r="K118" s="105">
        <f>SUM('[1]Hist&amp;Budget_WC'!L$145:L$146)</f>
        <v>513285</v>
      </c>
      <c r="L118" s="105">
        <f>SUM('[1]Hist&amp;Budget_WC'!M$145:M$146)</f>
        <v>589259</v>
      </c>
      <c r="M118" s="105">
        <f>SUM('[1]Hist&amp;Budget_WC'!N$145:N$146)</f>
        <v>592048</v>
      </c>
      <c r="N118" s="106">
        <f>SUM([1]Calcs_WC!N$190:N$191)</f>
        <v>576027</v>
      </c>
      <c r="O118" s="106">
        <f>SUM([1]Calcs_WC!O$190:O$191)</f>
        <v>579231</v>
      </c>
      <c r="P118" s="106">
        <f>SUM([1]Calcs_WC!P$190:P$191)</f>
        <v>585027.07999999996</v>
      </c>
      <c r="Q118" s="106">
        <f>SUM([1]Calcs_WC!Q$190:Q$191)</f>
        <v>578814.08299999998</v>
      </c>
      <c r="R118" s="106">
        <f>SUM([1]Calcs_WC!R$190:R$191)</f>
        <v>587264.81864499999</v>
      </c>
      <c r="S118" s="106">
        <f>SUM([1]Calcs_WC!S$190:S$191)</f>
        <v>588363.27296067495</v>
      </c>
      <c r="T118" s="106">
        <f>SUM([1]Calcs_WC!T$190:T$191)</f>
        <v>603804.91804308514</v>
      </c>
      <c r="U118" s="106">
        <f>SUM([1]Calcs_WC!U$190:U$191)</f>
        <v>616821.3459904514</v>
      </c>
      <c r="V118" s="106">
        <f>SUM([1]Calcs_WC!V$190:V$191)</f>
        <v>636381.66478806827</v>
      </c>
      <c r="W118" s="106">
        <f>SUM([1]Calcs_WC!W$190:W$191)</f>
        <v>643779.66492014367</v>
      </c>
      <c r="X118" s="106">
        <f>SUM([1]Calcs_WC!X$190:X$191)</f>
        <v>652764.20614380855</v>
      </c>
      <c r="Y118" s="106">
        <f>SUM([1]Calcs_WC!Y$190:Y$191)</f>
        <v>652962.35409615224</v>
      </c>
      <c r="Z118" s="106">
        <f>SUM([1]Calcs_WC!Z$190:Z$191)</f>
        <v>669913.02334726544</v>
      </c>
      <c r="AA118" s="106">
        <f>SUM([1]Calcs_WC!AA$190:AA$191)</f>
        <v>675604.13408668165</v>
      </c>
      <c r="AB118" s="106">
        <f>SUM([1]Calcs_WC!AB$190:AB$191)</f>
        <v>684183.97917201603</v>
      </c>
      <c r="AC118" s="106">
        <f>SUM([1]Calcs_WC!AC$190:AC$191)</f>
        <v>683201.70953774638</v>
      </c>
      <c r="AD118" s="106">
        <f>SUM([1]Calcs_WC!AD$190:AD$191)</f>
        <v>691943.97420034895</v>
      </c>
      <c r="AE118" s="106">
        <f>SUM([1]Calcs_WC!AE$190:AE$191)</f>
        <v>691015.35341584438</v>
      </c>
      <c r="AF118" s="106">
        <f>SUM([1]Calcs_WC!AF$190:AF$191)</f>
        <v>690114.5671117272</v>
      </c>
      <c r="AG118" s="106">
        <f>SUM([1]Calcs_WC!AG$190:AG$191)</f>
        <v>689242.31115000707</v>
      </c>
      <c r="AH118" s="107">
        <f>SUM([1]Calcs_WC!AH$190:AH$191)</f>
        <v>688399.29878924391</v>
      </c>
    </row>
    <row r="119" spans="2:34" ht="12.75" hidden="1" customHeight="1" outlineLevel="2" x14ac:dyDescent="0.25">
      <c r="B119" s="140"/>
      <c r="C119" s="141"/>
      <c r="D119" s="136" t="s">
        <v>84</v>
      </c>
      <c r="E119" s="143"/>
      <c r="F119" s="143"/>
      <c r="G119" s="143"/>
      <c r="H119" s="143"/>
      <c r="I119" s="143"/>
      <c r="J119" s="143"/>
      <c r="K119" s="105">
        <f>'[1]Hist&amp;Budget_WC'!L$147</f>
        <v>0</v>
      </c>
      <c r="L119" s="105">
        <f>'[1]Hist&amp;Budget_WC'!M$147</f>
        <v>0</v>
      </c>
      <c r="M119" s="105">
        <f>'[1]Hist&amp;Budget_WC'!N$147</f>
        <v>0</v>
      </c>
      <c r="N119" s="106">
        <f>[1]Calcs_WC!N$192</f>
        <v>0</v>
      </c>
      <c r="O119" s="106">
        <f>[1]Calcs_WC!O$192</f>
        <v>0</v>
      </c>
      <c r="P119" s="106">
        <f>[1]Calcs_WC!P$192</f>
        <v>0</v>
      </c>
      <c r="Q119" s="106">
        <f>[1]Calcs_WC!Q$192</f>
        <v>0</v>
      </c>
      <c r="R119" s="106">
        <f>[1]Calcs_WC!R$192</f>
        <v>0</v>
      </c>
      <c r="S119" s="106">
        <f>[1]Calcs_WC!S$192</f>
        <v>0</v>
      </c>
      <c r="T119" s="106">
        <f>[1]Calcs_WC!T$192</f>
        <v>0</v>
      </c>
      <c r="U119" s="106">
        <f>[1]Calcs_WC!U$192</f>
        <v>0</v>
      </c>
      <c r="V119" s="106">
        <f>[1]Calcs_WC!V$192</f>
        <v>0</v>
      </c>
      <c r="W119" s="106">
        <f>[1]Calcs_WC!W$192</f>
        <v>0</v>
      </c>
      <c r="X119" s="106">
        <f>[1]Calcs_WC!X$192</f>
        <v>0</v>
      </c>
      <c r="Y119" s="106">
        <f>[1]Calcs_WC!Y$192</f>
        <v>0</v>
      </c>
      <c r="Z119" s="106">
        <f>[1]Calcs_WC!Z$192</f>
        <v>0</v>
      </c>
      <c r="AA119" s="106">
        <f>[1]Calcs_WC!AA$192</f>
        <v>0</v>
      </c>
      <c r="AB119" s="106">
        <f>[1]Calcs_WC!AB$192</f>
        <v>0</v>
      </c>
      <c r="AC119" s="106">
        <f>[1]Calcs_WC!AC$192</f>
        <v>0</v>
      </c>
      <c r="AD119" s="106">
        <f>[1]Calcs_WC!AD$192</f>
        <v>0</v>
      </c>
      <c r="AE119" s="106">
        <f>[1]Calcs_WC!AE$192</f>
        <v>0</v>
      </c>
      <c r="AF119" s="106">
        <f>[1]Calcs_WC!AF$192</f>
        <v>0</v>
      </c>
      <c r="AG119" s="106">
        <f>[1]Calcs_WC!AG$192</f>
        <v>0</v>
      </c>
      <c r="AH119" s="107">
        <f>[1]Calcs_WC!AH$192</f>
        <v>0</v>
      </c>
    </row>
    <row r="120" spans="2:34" ht="12.75" hidden="1" customHeight="1" outlineLevel="2" x14ac:dyDescent="0.25">
      <c r="B120" s="140"/>
      <c r="C120" s="141"/>
      <c r="D120" s="136" t="s">
        <v>85</v>
      </c>
      <c r="E120" s="143"/>
      <c r="F120" s="143"/>
      <c r="G120" s="143"/>
      <c r="H120" s="143"/>
      <c r="I120" s="143"/>
      <c r="J120" s="143"/>
      <c r="K120" s="105">
        <f>SUM('[1]Hist&amp;Budget_WC'!L$144,'[1]Hist&amp;Budget_WC'!L$148:L$149,'[1]Hist&amp;Budget_WC'!L$152:L$153)</f>
        <v>585</v>
      </c>
      <c r="L120" s="105">
        <f>SUM('[1]Hist&amp;Budget_WC'!M$144,'[1]Hist&amp;Budget_WC'!M$148:M$149,'[1]Hist&amp;Budget_WC'!M$152:M$153)</f>
        <v>337</v>
      </c>
      <c r="M120" s="105">
        <f>SUM('[1]Hist&amp;Budget_WC'!N$144,'[1]Hist&amp;Budget_WC'!N$148:N$149,'[1]Hist&amp;Budget_WC'!N$152:N$153)</f>
        <v>276</v>
      </c>
      <c r="N120" s="106">
        <f>SUM([1]Calcs_WC!N$189,[1]Calcs_WC!N$193:N$194,[1]Calcs_WC!N$197:N$198)</f>
        <v>585</v>
      </c>
      <c r="O120" s="106">
        <f>SUM([1]Calcs_WC!O$189,[1]Calcs_WC!O$193:O$194,[1]Calcs_WC!O$197:O$198)</f>
        <v>585</v>
      </c>
      <c r="P120" s="106">
        <f>SUM([1]Calcs_WC!P$189,[1]Calcs_WC!P$193:P$194,[1]Calcs_WC!P$197:P$198)</f>
        <v>585</v>
      </c>
      <c r="Q120" s="106">
        <f>SUM([1]Calcs_WC!Q$189,[1]Calcs_WC!Q$193:Q$194,[1]Calcs_WC!Q$197:Q$198)</f>
        <v>585</v>
      </c>
      <c r="R120" s="106">
        <f>SUM([1]Calcs_WC!R$189,[1]Calcs_WC!R$193:R$194,[1]Calcs_WC!R$197:R$198)</f>
        <v>585</v>
      </c>
      <c r="S120" s="106">
        <f>SUM([1]Calcs_WC!S$189,[1]Calcs_WC!S$193:S$194,[1]Calcs_WC!S$197:S$198)</f>
        <v>585</v>
      </c>
      <c r="T120" s="106">
        <f>SUM([1]Calcs_WC!T$189,[1]Calcs_WC!T$193:T$194,[1]Calcs_WC!T$197:T$198)</f>
        <v>585</v>
      </c>
      <c r="U120" s="106">
        <f>SUM([1]Calcs_WC!U$189,[1]Calcs_WC!U$193:U$194,[1]Calcs_WC!U$197:U$198)</f>
        <v>585</v>
      </c>
      <c r="V120" s="106">
        <f>SUM([1]Calcs_WC!V$189,[1]Calcs_WC!V$193:V$194,[1]Calcs_WC!V$197:V$198)</f>
        <v>585</v>
      </c>
      <c r="W120" s="106">
        <f>SUM([1]Calcs_WC!W$189,[1]Calcs_WC!W$193:W$194,[1]Calcs_WC!W$197:W$198)</f>
        <v>585</v>
      </c>
      <c r="X120" s="106">
        <f>SUM([1]Calcs_WC!X$189,[1]Calcs_WC!X$193:X$194,[1]Calcs_WC!X$197:X$198)</f>
        <v>585</v>
      </c>
      <c r="Y120" s="106">
        <f>SUM([1]Calcs_WC!Y$189,[1]Calcs_WC!Y$193:Y$194,[1]Calcs_WC!Y$197:Y$198)</f>
        <v>585</v>
      </c>
      <c r="Z120" s="106">
        <f>SUM([1]Calcs_WC!Z$189,[1]Calcs_WC!Z$193:Z$194,[1]Calcs_WC!Z$197:Z$198)</f>
        <v>585</v>
      </c>
      <c r="AA120" s="106">
        <f>SUM([1]Calcs_WC!AA$189,[1]Calcs_WC!AA$193:AA$194,[1]Calcs_WC!AA$197:AA$198)</f>
        <v>585</v>
      </c>
      <c r="AB120" s="106">
        <f>SUM([1]Calcs_WC!AB$189,[1]Calcs_WC!AB$193:AB$194,[1]Calcs_WC!AB$197:AB$198)</f>
        <v>585</v>
      </c>
      <c r="AC120" s="106">
        <f>SUM([1]Calcs_WC!AC$189,[1]Calcs_WC!AC$193:AC$194,[1]Calcs_WC!AC$197:AC$198)</f>
        <v>585</v>
      </c>
      <c r="AD120" s="106">
        <f>SUM([1]Calcs_WC!AD$189,[1]Calcs_WC!AD$193:AD$194,[1]Calcs_WC!AD$197:AD$198)</f>
        <v>585</v>
      </c>
      <c r="AE120" s="106">
        <f>SUM([1]Calcs_WC!AE$189,[1]Calcs_WC!AE$193:AE$194,[1]Calcs_WC!AE$197:AE$198)</f>
        <v>585</v>
      </c>
      <c r="AF120" s="106">
        <f>SUM([1]Calcs_WC!AF$189,[1]Calcs_WC!AF$193:AF$194,[1]Calcs_WC!AF$197:AF$198)</f>
        <v>585</v>
      </c>
      <c r="AG120" s="106">
        <f>SUM([1]Calcs_WC!AG$189,[1]Calcs_WC!AG$193:AG$194,[1]Calcs_WC!AG$197:AG$198)</f>
        <v>585</v>
      </c>
      <c r="AH120" s="107">
        <f>SUM([1]Calcs_WC!AH$189,[1]Calcs_WC!AH$193:AH$194,[1]Calcs_WC!AH$197:AH$198)</f>
        <v>585</v>
      </c>
    </row>
    <row r="121" spans="2:34" ht="12.75" hidden="1" customHeight="1" outlineLevel="2" x14ac:dyDescent="0.25">
      <c r="B121" s="140"/>
      <c r="C121" s="141"/>
      <c r="D121" s="139" t="s">
        <v>86</v>
      </c>
      <c r="E121" s="146"/>
      <c r="F121" s="146"/>
      <c r="G121" s="146"/>
      <c r="H121" s="146"/>
      <c r="I121" s="146"/>
      <c r="J121" s="146"/>
      <c r="K121" s="110">
        <f t="shared" ref="K121:AH121" si="10">SUM(K115:K120)</f>
        <v>513930</v>
      </c>
      <c r="L121" s="110">
        <f t="shared" si="10"/>
        <v>589656</v>
      </c>
      <c r="M121" s="110">
        <f t="shared" si="10"/>
        <v>602392</v>
      </c>
      <c r="N121" s="111">
        <f t="shared" si="10"/>
        <v>576672</v>
      </c>
      <c r="O121" s="111">
        <f t="shared" si="10"/>
        <v>579876</v>
      </c>
      <c r="P121" s="111">
        <f t="shared" si="10"/>
        <v>585672.07999999996</v>
      </c>
      <c r="Q121" s="111">
        <f t="shared" si="10"/>
        <v>579459.08299999998</v>
      </c>
      <c r="R121" s="111">
        <f t="shared" si="10"/>
        <v>587909.81864499999</v>
      </c>
      <c r="S121" s="111">
        <f t="shared" si="10"/>
        <v>589008.27296067495</v>
      </c>
      <c r="T121" s="111">
        <f t="shared" si="10"/>
        <v>604449.91804308514</v>
      </c>
      <c r="U121" s="111">
        <f t="shared" si="10"/>
        <v>617466.3459904514</v>
      </c>
      <c r="V121" s="111">
        <f t="shared" si="10"/>
        <v>637026.66478806827</v>
      </c>
      <c r="W121" s="111">
        <f t="shared" si="10"/>
        <v>644424.66492014367</v>
      </c>
      <c r="X121" s="111">
        <f t="shared" si="10"/>
        <v>653409.20614380855</v>
      </c>
      <c r="Y121" s="111">
        <f t="shared" si="10"/>
        <v>653607.35409615224</v>
      </c>
      <c r="Z121" s="111">
        <f t="shared" si="10"/>
        <v>670558.02334726544</v>
      </c>
      <c r="AA121" s="111">
        <f t="shared" si="10"/>
        <v>676249.13408668165</v>
      </c>
      <c r="AB121" s="111">
        <f t="shared" si="10"/>
        <v>684828.97917201603</v>
      </c>
      <c r="AC121" s="111">
        <f t="shared" si="10"/>
        <v>683846.70953774638</v>
      </c>
      <c r="AD121" s="111">
        <f t="shared" si="10"/>
        <v>692588.97420034895</v>
      </c>
      <c r="AE121" s="111">
        <f t="shared" si="10"/>
        <v>691660.35341584438</v>
      </c>
      <c r="AF121" s="111">
        <f t="shared" si="10"/>
        <v>690759.5671117272</v>
      </c>
      <c r="AG121" s="111">
        <f t="shared" si="10"/>
        <v>689887.31115000707</v>
      </c>
      <c r="AH121" s="112">
        <f t="shared" si="10"/>
        <v>689044.29878924391</v>
      </c>
    </row>
    <row r="122" spans="2:34" ht="12.75" hidden="1" customHeight="1" outlineLevel="2" thickBot="1" x14ac:dyDescent="0.3">
      <c r="B122" s="140"/>
      <c r="C122" s="141"/>
      <c r="D122" s="147" t="s">
        <v>87</v>
      </c>
      <c r="E122" s="148"/>
      <c r="F122" s="148"/>
      <c r="G122" s="148"/>
      <c r="H122" s="148"/>
      <c r="I122" s="148"/>
      <c r="J122" s="148"/>
      <c r="K122" s="149">
        <f t="shared" ref="K122:AH122" si="11">SUM(K112,K121)</f>
        <v>562020</v>
      </c>
      <c r="L122" s="149">
        <f t="shared" si="11"/>
        <v>631332</v>
      </c>
      <c r="M122" s="149">
        <f t="shared" si="11"/>
        <v>640303</v>
      </c>
      <c r="N122" s="150">
        <f t="shared" si="11"/>
        <v>608506</v>
      </c>
      <c r="O122" s="150">
        <f t="shared" si="11"/>
        <v>608287.85627780051</v>
      </c>
      <c r="P122" s="150">
        <f t="shared" si="11"/>
        <v>613725.99470518017</v>
      </c>
      <c r="Q122" s="150">
        <f t="shared" si="11"/>
        <v>608809.34530694259</v>
      </c>
      <c r="R122" s="150">
        <f t="shared" si="11"/>
        <v>618038.63837299496</v>
      </c>
      <c r="S122" s="150">
        <f t="shared" si="11"/>
        <v>619351.06070775969</v>
      </c>
      <c r="T122" s="150">
        <f t="shared" si="11"/>
        <v>636667.16209637071</v>
      </c>
      <c r="U122" s="150">
        <f t="shared" si="11"/>
        <v>653467.15218540956</v>
      </c>
      <c r="V122" s="150">
        <f t="shared" si="11"/>
        <v>674983.4298930259</v>
      </c>
      <c r="W122" s="150">
        <f t="shared" si="11"/>
        <v>679313.19844417716</v>
      </c>
      <c r="X122" s="150">
        <f t="shared" si="11"/>
        <v>688754.89210050134</v>
      </c>
      <c r="Y122" s="150">
        <f t="shared" si="11"/>
        <v>701665.09735836415</v>
      </c>
      <c r="Z122" s="150">
        <f t="shared" si="11"/>
        <v>724369.28101439192</v>
      </c>
      <c r="AA122" s="150">
        <f t="shared" si="11"/>
        <v>737524.84461713652</v>
      </c>
      <c r="AB122" s="150">
        <f t="shared" si="11"/>
        <v>760010.00064272503</v>
      </c>
      <c r="AC122" s="150">
        <f t="shared" si="11"/>
        <v>772482.12505280948</v>
      </c>
      <c r="AD122" s="150">
        <f t="shared" si="11"/>
        <v>794922.6989347901</v>
      </c>
      <c r="AE122" s="150">
        <f t="shared" si="11"/>
        <v>807597.80085582659</v>
      </c>
      <c r="AF122" s="150">
        <f t="shared" si="11"/>
        <v>819996.18385800347</v>
      </c>
      <c r="AG122" s="150">
        <f t="shared" si="11"/>
        <v>832064.96033634141</v>
      </c>
      <c r="AH122" s="151">
        <f t="shared" si="11"/>
        <v>844434.65629899118</v>
      </c>
    </row>
    <row r="123" spans="2:34" ht="12.75" hidden="1" customHeight="1" outlineLevel="2" thickTop="1" x14ac:dyDescent="0.25">
      <c r="B123" s="140"/>
      <c r="C123" s="141"/>
      <c r="D123" s="142"/>
      <c r="E123" s="143"/>
      <c r="F123" s="143"/>
      <c r="G123" s="143"/>
      <c r="H123" s="143"/>
      <c r="I123" s="143"/>
      <c r="J123" s="143"/>
      <c r="K123" s="105"/>
      <c r="L123" s="105"/>
      <c r="M123" s="105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5"/>
    </row>
    <row r="124" spans="2:34" ht="12.75" hidden="1" customHeight="1" outlineLevel="2" x14ac:dyDescent="0.25">
      <c r="B124" s="140"/>
      <c r="C124" s="141"/>
      <c r="D124" s="142" t="s">
        <v>88</v>
      </c>
      <c r="E124" s="143"/>
      <c r="F124" s="143"/>
      <c r="G124" s="143"/>
      <c r="H124" s="143"/>
      <c r="I124" s="143"/>
      <c r="J124" s="143"/>
      <c r="K124" s="105"/>
      <c r="L124" s="105"/>
      <c r="M124" s="105"/>
      <c r="N124" s="106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5"/>
    </row>
    <row r="125" spans="2:34" ht="12.75" hidden="1" customHeight="1" outlineLevel="2" x14ac:dyDescent="0.25">
      <c r="B125" s="140"/>
      <c r="C125" s="141"/>
      <c r="D125" s="137" t="s">
        <v>89</v>
      </c>
      <c r="E125" s="143"/>
      <c r="F125" s="143"/>
      <c r="G125" s="143"/>
      <c r="H125" s="143"/>
      <c r="I125" s="143"/>
      <c r="J125" s="143"/>
      <c r="K125" s="105">
        <f>SUM('[1]Hist&amp;Budget_WC'!L$159:L$160)</f>
        <v>5563</v>
      </c>
      <c r="L125" s="105">
        <f>SUM('[1]Hist&amp;Budget_WC'!M$159:M$160)</f>
        <v>5647</v>
      </c>
      <c r="M125" s="105">
        <f>SUM('[1]Hist&amp;Budget_WC'!N$159:N$160)</f>
        <v>12546</v>
      </c>
      <c r="N125" s="106">
        <f>SUM([1]Calcs_WC!N$204:N$205)</f>
        <v>2544</v>
      </c>
      <c r="O125" s="106">
        <f>SUM([1]Calcs_WC!O$204:O$205)</f>
        <v>2865.8876712328765</v>
      </c>
      <c r="P125" s="106">
        <f>SUM([1]Calcs_WC!P$204:P$205)</f>
        <v>2903.3976229508194</v>
      </c>
      <c r="Q125" s="106">
        <f>SUM([1]Calcs_WC!Q$204:Q$205)</f>
        <v>2997.6932091780823</v>
      </c>
      <c r="R125" s="106">
        <f>SUM([1]Calcs_WC!R$204:R$205)</f>
        <v>3034.3335019828764</v>
      </c>
      <c r="S125" s="106">
        <f>SUM([1]Calcs_WC!S$204:S$205)</f>
        <v>3097.430805903643</v>
      </c>
      <c r="T125" s="106">
        <f>SUM([1]Calcs_WC!T$204:T$205)</f>
        <v>3164.6540663799851</v>
      </c>
      <c r="U125" s="106">
        <f>SUM([1]Calcs_WC!U$204:U$205)</f>
        <v>3268.1697988821429</v>
      </c>
      <c r="V125" s="106">
        <f>SUM([1]Calcs_WC!V$204:V$205)</f>
        <v>3316.6232671114299</v>
      </c>
      <c r="W125" s="106">
        <f>SUM([1]Calcs_WC!W$204:W$205)</f>
        <v>3382.2907982960355</v>
      </c>
      <c r="X125" s="106">
        <f>SUM([1]Calcs_WC!X$204:X$205)</f>
        <v>3448.2836330681835</v>
      </c>
      <c r="Y125" s="106">
        <f>SUM([1]Calcs_WC!Y$204:Y$205)</f>
        <v>3550.105367364441</v>
      </c>
      <c r="Z125" s="106">
        <f>SUM([1]Calcs_WC!Z$204:Z$205)</f>
        <v>3605.9833229576329</v>
      </c>
      <c r="AA125" s="106">
        <f>SUM([1]Calcs_WC!AA$204:AA$205)</f>
        <v>3685.6534116397229</v>
      </c>
      <c r="AB125" s="106">
        <f>SUM([1]Calcs_WC!AB$204:AB$205)</f>
        <v>3760.8781612645953</v>
      </c>
      <c r="AC125" s="106">
        <f>SUM([1]Calcs_WC!AC$204:AC$205)</f>
        <v>3877.5533290373969</v>
      </c>
      <c r="AD125" s="106">
        <f>SUM([1]Calcs_WC!AD$204:AD$205)</f>
        <v>3936.4716933824207</v>
      </c>
      <c r="AE125" s="106">
        <f>SUM([1]Calcs_WC!AE$204:AE$205)</f>
        <v>4023.5503085048317</v>
      </c>
      <c r="AF125" s="106">
        <f>SUM([1]Calcs_WC!AF$204:AF$205)</f>
        <v>4105.8595447948583</v>
      </c>
      <c r="AG125" s="106">
        <f>SUM([1]Calcs_WC!AG$204:AG$205)</f>
        <v>4235.5243868000816</v>
      </c>
      <c r="AH125" s="107">
        <f>SUM([1]Calcs_WC!AH$204:AH$205)</f>
        <v>4288.5831894590474</v>
      </c>
    </row>
    <row r="126" spans="2:34" ht="12.75" hidden="1" customHeight="1" outlineLevel="2" x14ac:dyDescent="0.25">
      <c r="B126" s="140"/>
      <c r="C126" s="141"/>
      <c r="D126" s="137" t="s">
        <v>90</v>
      </c>
      <c r="E126" s="143"/>
      <c r="F126" s="143"/>
      <c r="G126" s="143"/>
      <c r="H126" s="143"/>
      <c r="I126" s="143"/>
      <c r="J126" s="143"/>
      <c r="K126" s="105">
        <f>ROUND('[1]Hist&amp;Budget_WC'!L$165,0)</f>
        <v>108</v>
      </c>
      <c r="L126" s="105">
        <f>ROUND('[1]Hist&amp;Budget_WC'!M$165,0)</f>
        <v>368</v>
      </c>
      <c r="M126" s="105">
        <f>ROUND('[1]Hist&amp;Budget_WC'!N$165,0)</f>
        <v>517</v>
      </c>
      <c r="N126" s="106">
        <f>ROUND(SUM([1]Calcs_WC!N$210),0)</f>
        <v>763</v>
      </c>
      <c r="O126" s="106">
        <f>ROUND(SUM([1]Calcs_WC!O$210),0)</f>
        <v>867</v>
      </c>
      <c r="P126" s="106">
        <f>ROUND(SUM([1]Calcs_WC!P$210),0)</f>
        <v>986</v>
      </c>
      <c r="Q126" s="106">
        <f>ROUND(SUM([1]Calcs_WC!Q$210),0)</f>
        <v>1016</v>
      </c>
      <c r="R126" s="106">
        <f>ROUND(SUM([1]Calcs_WC!R$210),0)</f>
        <v>1048</v>
      </c>
      <c r="S126" s="106">
        <f>ROUND(SUM([1]Calcs_WC!S$210),0)</f>
        <v>1081</v>
      </c>
      <c r="T126" s="106">
        <f>ROUND(SUM([1]Calcs_WC!T$210),0)</f>
        <v>1202</v>
      </c>
      <c r="U126" s="106">
        <f>ROUND(SUM([1]Calcs_WC!U$210),0)</f>
        <v>1464</v>
      </c>
      <c r="V126" s="106">
        <f>ROUND(SUM([1]Calcs_WC!V$210),0)</f>
        <v>1409</v>
      </c>
      <c r="W126" s="106">
        <f>ROUND(SUM([1]Calcs_WC!W$210),0)</f>
        <v>1475</v>
      </c>
      <c r="X126" s="106">
        <f>ROUND(SUM([1]Calcs_WC!X$210),0)</f>
        <v>1519</v>
      </c>
      <c r="Y126" s="106">
        <f>ROUND(SUM([1]Calcs_WC!Y$210),0)</f>
        <v>1286</v>
      </c>
      <c r="Z126" s="106">
        <f>ROUND(SUM([1]Calcs_WC!Z$210),0)</f>
        <v>1240</v>
      </c>
      <c r="AA126" s="106">
        <f>ROUND(SUM([1]Calcs_WC!AA$210),0)</f>
        <v>1309</v>
      </c>
      <c r="AB126" s="106">
        <f>ROUND(SUM([1]Calcs_WC!AB$210),0)</f>
        <v>1382</v>
      </c>
      <c r="AC126" s="106">
        <f>ROUND(SUM([1]Calcs_WC!AC$210),0)</f>
        <v>1202</v>
      </c>
      <c r="AD126" s="106">
        <f>ROUND(SUM([1]Calcs_WC!AD$210),0)</f>
        <v>1136</v>
      </c>
      <c r="AE126" s="106">
        <f>ROUND(SUM([1]Calcs_WC!AE$210),0)</f>
        <v>1193</v>
      </c>
      <c r="AF126" s="106">
        <f>ROUND(SUM([1]Calcs_WC!AF$210),0)</f>
        <v>1103</v>
      </c>
      <c r="AG126" s="106">
        <f>ROUND(SUM([1]Calcs_WC!AG$210),0)</f>
        <v>999</v>
      </c>
      <c r="AH126" s="107">
        <f>ROUND(SUM([1]Calcs_WC!AH$210),0)</f>
        <v>1060</v>
      </c>
    </row>
    <row r="127" spans="2:34" ht="12.75" hidden="1" customHeight="1" outlineLevel="2" x14ac:dyDescent="0.25">
      <c r="B127" s="140"/>
      <c r="C127" s="141"/>
      <c r="D127" s="137" t="s">
        <v>91</v>
      </c>
      <c r="E127" s="143"/>
      <c r="F127" s="143"/>
      <c r="G127" s="143"/>
      <c r="H127" s="143"/>
      <c r="I127" s="143"/>
      <c r="J127" s="143"/>
      <c r="K127" s="105">
        <f>ROUND('[1]Hist&amp;Budget_WC'!L$166,0)</f>
        <v>0</v>
      </c>
      <c r="L127" s="105">
        <f>ROUND('[1]Hist&amp;Budget_WC'!M$166,0)</f>
        <v>0</v>
      </c>
      <c r="M127" s="105">
        <f>ROUND('[1]Hist&amp;Budget_WC'!N$166,0)</f>
        <v>0</v>
      </c>
      <c r="N127" s="106">
        <f>ROUND([1]Calcs_WC!N$211,0)</f>
        <v>0</v>
      </c>
      <c r="O127" s="106">
        <f>ROUND([1]Calcs_WC!O$211,0)</f>
        <v>0</v>
      </c>
      <c r="P127" s="106">
        <f>ROUND([1]Calcs_WC!P$211,0)</f>
        <v>0</v>
      </c>
      <c r="Q127" s="106">
        <f>ROUND([1]Calcs_WC!Q$211,0)</f>
        <v>0</v>
      </c>
      <c r="R127" s="106">
        <f>ROUND([1]Calcs_WC!R$211,0)</f>
        <v>0</v>
      </c>
      <c r="S127" s="106">
        <f>ROUND([1]Calcs_WC!S$211,0)</f>
        <v>0</v>
      </c>
      <c r="T127" s="106">
        <f>ROUND([1]Calcs_WC!T$211,0)</f>
        <v>0</v>
      </c>
      <c r="U127" s="106">
        <f>ROUND([1]Calcs_WC!U$211,0)</f>
        <v>0</v>
      </c>
      <c r="V127" s="106">
        <f>ROUND([1]Calcs_WC!V$211,0)</f>
        <v>0</v>
      </c>
      <c r="W127" s="106">
        <f>ROUND([1]Calcs_WC!W$211,0)</f>
        <v>0</v>
      </c>
      <c r="X127" s="106">
        <f>ROUND([1]Calcs_WC!X$211,0)</f>
        <v>0</v>
      </c>
      <c r="Y127" s="106">
        <f>ROUND([1]Calcs_WC!Y$211,0)</f>
        <v>0</v>
      </c>
      <c r="Z127" s="106">
        <f>ROUND([1]Calcs_WC!Z$211,0)</f>
        <v>0</v>
      </c>
      <c r="AA127" s="106">
        <f>ROUND([1]Calcs_WC!AA$211,0)</f>
        <v>0</v>
      </c>
      <c r="AB127" s="106">
        <f>ROUND([1]Calcs_WC!AB$211,0)</f>
        <v>0</v>
      </c>
      <c r="AC127" s="106">
        <f>ROUND([1]Calcs_WC!AC$211,0)</f>
        <v>0</v>
      </c>
      <c r="AD127" s="106">
        <f>ROUND([1]Calcs_WC!AD$211,0)</f>
        <v>0</v>
      </c>
      <c r="AE127" s="106">
        <f>ROUND([1]Calcs_WC!AE$211,0)</f>
        <v>0</v>
      </c>
      <c r="AF127" s="106">
        <f>ROUND([1]Calcs_WC!AF$211,0)</f>
        <v>0</v>
      </c>
      <c r="AG127" s="106">
        <f>ROUND([1]Calcs_WC!AG$211,0)</f>
        <v>0</v>
      </c>
      <c r="AH127" s="107">
        <f>ROUND([1]Calcs_WC!AH$211,0)</f>
        <v>0</v>
      </c>
    </row>
    <row r="128" spans="2:34" ht="12.75" hidden="1" customHeight="1" outlineLevel="2" x14ac:dyDescent="0.25">
      <c r="B128" s="140"/>
      <c r="C128" s="141"/>
      <c r="D128" s="136" t="s">
        <v>92</v>
      </c>
      <c r="E128" s="143"/>
      <c r="F128" s="143"/>
      <c r="G128" s="143"/>
      <c r="H128" s="143"/>
      <c r="I128" s="143"/>
      <c r="J128" s="143"/>
      <c r="K128" s="105">
        <f>SUM('[1]Hist&amp;Budget_WC'!L$162:L$163)</f>
        <v>432</v>
      </c>
      <c r="L128" s="105">
        <f>SUM('[1]Hist&amp;Budget_WC'!M$162:M$163)</f>
        <v>432</v>
      </c>
      <c r="M128" s="105">
        <f>SUM('[1]Hist&amp;Budget_WC'!N$162:N$163)</f>
        <v>432</v>
      </c>
      <c r="N128" s="106">
        <f>SUM([1]Calcs_WC!N$207:N$208)</f>
        <v>432</v>
      </c>
      <c r="O128" s="106">
        <f>SUM([1]Calcs_WC!O$207:O$208)</f>
        <v>0</v>
      </c>
      <c r="P128" s="106">
        <f>SUM([1]Calcs_WC!P$207:P$208)</f>
        <v>0</v>
      </c>
      <c r="Q128" s="106">
        <f>SUM([1]Calcs_WC!Q$207:Q$208)</f>
        <v>0</v>
      </c>
      <c r="R128" s="106">
        <f>SUM([1]Calcs_WC!R$207:R$208)</f>
        <v>0</v>
      </c>
      <c r="S128" s="106">
        <f>SUM([1]Calcs_WC!S$207:S$208)</f>
        <v>0</v>
      </c>
      <c r="T128" s="106">
        <f>SUM([1]Calcs_WC!T$207:T$208)</f>
        <v>0</v>
      </c>
      <c r="U128" s="106">
        <f>SUM([1]Calcs_WC!U$207:U$208)</f>
        <v>0</v>
      </c>
      <c r="V128" s="106">
        <f>SUM([1]Calcs_WC!V$207:V$208)</f>
        <v>0</v>
      </c>
      <c r="W128" s="106">
        <f>SUM([1]Calcs_WC!W$207:W$208)</f>
        <v>0</v>
      </c>
      <c r="X128" s="106">
        <f>SUM([1]Calcs_WC!X$207:X$208)</f>
        <v>0</v>
      </c>
      <c r="Y128" s="106">
        <f>SUM([1]Calcs_WC!Y$207:Y$208)</f>
        <v>0</v>
      </c>
      <c r="Z128" s="106">
        <f>SUM([1]Calcs_WC!Z$207:Z$208)</f>
        <v>0</v>
      </c>
      <c r="AA128" s="106">
        <f>SUM([1]Calcs_WC!AA$207:AA$208)</f>
        <v>0</v>
      </c>
      <c r="AB128" s="106">
        <f>SUM([1]Calcs_WC!AB$207:AB$208)</f>
        <v>0</v>
      </c>
      <c r="AC128" s="106">
        <f>SUM([1]Calcs_WC!AC$207:AC$208)</f>
        <v>0</v>
      </c>
      <c r="AD128" s="106">
        <f>SUM([1]Calcs_WC!AD$207:AD$208)</f>
        <v>0</v>
      </c>
      <c r="AE128" s="106">
        <f>SUM([1]Calcs_WC!AE$207:AE$208)</f>
        <v>0</v>
      </c>
      <c r="AF128" s="106">
        <f>SUM([1]Calcs_WC!AF$207:AF$208)</f>
        <v>0</v>
      </c>
      <c r="AG128" s="106">
        <f>SUM([1]Calcs_WC!AG$207:AG$208)</f>
        <v>0</v>
      </c>
      <c r="AH128" s="107">
        <f>SUM([1]Calcs_WC!AH$207:AH$208)</f>
        <v>0</v>
      </c>
    </row>
    <row r="129" spans="2:34" ht="12.75" hidden="1" customHeight="1" outlineLevel="2" x14ac:dyDescent="0.25">
      <c r="B129" s="140"/>
      <c r="C129" s="141"/>
      <c r="D129" s="136" t="s">
        <v>85</v>
      </c>
      <c r="E129" s="143"/>
      <c r="F129" s="143"/>
      <c r="G129" s="143"/>
      <c r="H129" s="143"/>
      <c r="I129" s="143"/>
      <c r="J129" s="143"/>
      <c r="K129" s="105">
        <f>SUM('[1]Hist&amp;Budget_WC'!L$161,'[1]Hist&amp;Budget_WC'!L$164)</f>
        <v>2562</v>
      </c>
      <c r="L129" s="105">
        <f>SUM('[1]Hist&amp;Budget_WC'!M$161,'[1]Hist&amp;Budget_WC'!M$164)</f>
        <v>2527</v>
      </c>
      <c r="M129" s="105">
        <f>SUM('[1]Hist&amp;Budget_WC'!N$161,'[1]Hist&amp;Budget_WC'!N$164)</f>
        <v>2796</v>
      </c>
      <c r="N129" s="106">
        <f>SUM([1]Calcs_WC!N$206,[1]Calcs_WC!N$209)</f>
        <v>3446</v>
      </c>
      <c r="O129" s="106">
        <f>SUM([1]Calcs_WC!O$206,[1]Calcs_WC!O$209)</f>
        <v>3446</v>
      </c>
      <c r="P129" s="106">
        <f>SUM([1]Calcs_WC!P$206,[1]Calcs_WC!P$209)</f>
        <v>3446</v>
      </c>
      <c r="Q129" s="106">
        <f>SUM([1]Calcs_WC!Q$206,[1]Calcs_WC!Q$209)</f>
        <v>3446</v>
      </c>
      <c r="R129" s="106">
        <f>SUM([1]Calcs_WC!R$206,[1]Calcs_WC!R$209)</f>
        <v>3446</v>
      </c>
      <c r="S129" s="106">
        <f>SUM([1]Calcs_WC!S$206,[1]Calcs_WC!S$209)</f>
        <v>3446</v>
      </c>
      <c r="T129" s="106">
        <f>SUM([1]Calcs_WC!T$206,[1]Calcs_WC!T$209)</f>
        <v>3446</v>
      </c>
      <c r="U129" s="106">
        <f>SUM([1]Calcs_WC!U$206,[1]Calcs_WC!U$209)</f>
        <v>3446</v>
      </c>
      <c r="V129" s="106">
        <f>SUM([1]Calcs_WC!V$206,[1]Calcs_WC!V$209)</f>
        <v>3446</v>
      </c>
      <c r="W129" s="106">
        <f>SUM([1]Calcs_WC!W$206,[1]Calcs_WC!W$209)</f>
        <v>3446</v>
      </c>
      <c r="X129" s="106">
        <f>SUM([1]Calcs_WC!X$206,[1]Calcs_WC!X$209)</f>
        <v>3446</v>
      </c>
      <c r="Y129" s="106">
        <f>SUM([1]Calcs_WC!Y$206,[1]Calcs_WC!Y$209)</f>
        <v>3446</v>
      </c>
      <c r="Z129" s="106">
        <f>SUM([1]Calcs_WC!Z$206,[1]Calcs_WC!Z$209)</f>
        <v>3446</v>
      </c>
      <c r="AA129" s="106">
        <f>SUM([1]Calcs_WC!AA$206,[1]Calcs_WC!AA$209)</f>
        <v>3446</v>
      </c>
      <c r="AB129" s="106">
        <f>SUM([1]Calcs_WC!AB$206,[1]Calcs_WC!AB$209)</f>
        <v>3446</v>
      </c>
      <c r="AC129" s="106">
        <f>SUM([1]Calcs_WC!AC$206,[1]Calcs_WC!AC$209)</f>
        <v>3446</v>
      </c>
      <c r="AD129" s="106">
        <f>SUM([1]Calcs_WC!AD$206,[1]Calcs_WC!AD$209)</f>
        <v>3446</v>
      </c>
      <c r="AE129" s="106">
        <f>SUM([1]Calcs_WC!AE$206,[1]Calcs_WC!AE$209)</f>
        <v>3446</v>
      </c>
      <c r="AF129" s="106">
        <f>SUM([1]Calcs_WC!AF$206,[1]Calcs_WC!AF$209)</f>
        <v>3446</v>
      </c>
      <c r="AG129" s="106">
        <f>SUM([1]Calcs_WC!AG$206,[1]Calcs_WC!AG$209)</f>
        <v>3446</v>
      </c>
      <c r="AH129" s="107">
        <f>SUM([1]Calcs_WC!AH$206,[1]Calcs_WC!AH$209)</f>
        <v>3446</v>
      </c>
    </row>
    <row r="130" spans="2:34" ht="12.75" hidden="1" customHeight="1" outlineLevel="2" x14ac:dyDescent="0.25">
      <c r="B130" s="140"/>
      <c r="C130" s="141"/>
      <c r="D130" s="139" t="s">
        <v>93</v>
      </c>
      <c r="E130" s="146"/>
      <c r="F130" s="146"/>
      <c r="G130" s="146"/>
      <c r="H130" s="146"/>
      <c r="I130" s="146"/>
      <c r="J130" s="146"/>
      <c r="K130" s="110">
        <f t="shared" ref="K130:AH130" si="12">SUM(K125:K129)</f>
        <v>8665</v>
      </c>
      <c r="L130" s="110">
        <f t="shared" si="12"/>
        <v>8974</v>
      </c>
      <c r="M130" s="110">
        <f t="shared" si="12"/>
        <v>16291</v>
      </c>
      <c r="N130" s="111">
        <f t="shared" si="12"/>
        <v>7185</v>
      </c>
      <c r="O130" s="111">
        <f t="shared" si="12"/>
        <v>7178.8876712328765</v>
      </c>
      <c r="P130" s="111">
        <f t="shared" si="12"/>
        <v>7335.3976229508189</v>
      </c>
      <c r="Q130" s="111">
        <f t="shared" si="12"/>
        <v>7459.6932091780818</v>
      </c>
      <c r="R130" s="111">
        <f t="shared" si="12"/>
        <v>7528.3335019828764</v>
      </c>
      <c r="S130" s="111">
        <f t="shared" si="12"/>
        <v>7624.430805903643</v>
      </c>
      <c r="T130" s="111">
        <f t="shared" si="12"/>
        <v>7812.6540663799851</v>
      </c>
      <c r="U130" s="111">
        <f t="shared" si="12"/>
        <v>8178.1697988821434</v>
      </c>
      <c r="V130" s="111">
        <f t="shared" si="12"/>
        <v>8171.6232671114303</v>
      </c>
      <c r="W130" s="111">
        <f t="shared" si="12"/>
        <v>8303.2907982960351</v>
      </c>
      <c r="X130" s="111">
        <f t="shared" si="12"/>
        <v>8413.2836330681839</v>
      </c>
      <c r="Y130" s="111">
        <f t="shared" si="12"/>
        <v>8282.1053673644419</v>
      </c>
      <c r="Z130" s="111">
        <f t="shared" si="12"/>
        <v>8291.9833229576325</v>
      </c>
      <c r="AA130" s="111">
        <f t="shared" si="12"/>
        <v>8440.6534116397233</v>
      </c>
      <c r="AB130" s="111">
        <f t="shared" si="12"/>
        <v>8588.8781612645944</v>
      </c>
      <c r="AC130" s="111">
        <f t="shared" si="12"/>
        <v>8525.5533290373969</v>
      </c>
      <c r="AD130" s="111">
        <f t="shared" si="12"/>
        <v>8518.4716933824202</v>
      </c>
      <c r="AE130" s="111">
        <f t="shared" si="12"/>
        <v>8662.5503085048313</v>
      </c>
      <c r="AF130" s="111">
        <f t="shared" si="12"/>
        <v>8654.8595447948574</v>
      </c>
      <c r="AG130" s="111">
        <f t="shared" si="12"/>
        <v>8680.5243868000816</v>
      </c>
      <c r="AH130" s="112">
        <f t="shared" si="12"/>
        <v>8794.5831894590483</v>
      </c>
    </row>
    <row r="131" spans="2:34" ht="12.75" hidden="1" customHeight="1" outlineLevel="2" x14ac:dyDescent="0.25">
      <c r="B131" s="140"/>
      <c r="C131" s="141"/>
      <c r="D131" s="142"/>
      <c r="E131" s="143"/>
      <c r="F131" s="143"/>
      <c r="G131" s="143"/>
      <c r="H131" s="143"/>
      <c r="I131" s="143"/>
      <c r="J131" s="143"/>
      <c r="K131" s="105"/>
      <c r="L131" s="105"/>
      <c r="M131" s="105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5"/>
    </row>
    <row r="132" spans="2:34" ht="12.75" hidden="1" customHeight="1" outlineLevel="2" x14ac:dyDescent="0.25">
      <c r="B132" s="140"/>
      <c r="C132" s="141"/>
      <c r="D132" s="142" t="s">
        <v>94</v>
      </c>
      <c r="E132" s="143"/>
      <c r="F132" s="143"/>
      <c r="G132" s="143"/>
      <c r="H132" s="143"/>
      <c r="I132" s="143"/>
      <c r="J132" s="143"/>
      <c r="K132" s="105"/>
      <c r="L132" s="105"/>
      <c r="M132" s="105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5"/>
    </row>
    <row r="133" spans="2:34" ht="12.75" hidden="1" customHeight="1" outlineLevel="2" x14ac:dyDescent="0.25">
      <c r="B133" s="140"/>
      <c r="C133" s="141"/>
      <c r="D133" s="137" t="s">
        <v>89</v>
      </c>
      <c r="E133" s="143"/>
      <c r="F133" s="143"/>
      <c r="G133" s="143"/>
      <c r="H133" s="143"/>
      <c r="I133" s="143"/>
      <c r="J133" s="143"/>
      <c r="K133" s="105">
        <f>'[1]Hist&amp;Budget_WC'!L$176</f>
        <v>0</v>
      </c>
      <c r="L133" s="105">
        <f>'[1]Hist&amp;Budget_WC'!M$176</f>
        <v>0</v>
      </c>
      <c r="M133" s="105">
        <f>'[1]Hist&amp;Budget_WC'!N$176</f>
        <v>0</v>
      </c>
      <c r="N133" s="106">
        <f>SUM([1]Calcs_WC!N$221)</f>
        <v>0</v>
      </c>
      <c r="O133" s="106">
        <f>SUM([1]Calcs_WC!O$221)</f>
        <v>0</v>
      </c>
      <c r="P133" s="106">
        <f>SUM([1]Calcs_WC!P$221)</f>
        <v>0</v>
      </c>
      <c r="Q133" s="106">
        <f>SUM([1]Calcs_WC!Q$221)</f>
        <v>0</v>
      </c>
      <c r="R133" s="106">
        <f>SUM([1]Calcs_WC!R$221)</f>
        <v>0</v>
      </c>
      <c r="S133" s="106">
        <f>SUM([1]Calcs_WC!S$221)</f>
        <v>0</v>
      </c>
      <c r="T133" s="106">
        <f>SUM([1]Calcs_WC!T$221)</f>
        <v>0</v>
      </c>
      <c r="U133" s="106">
        <f>SUM([1]Calcs_WC!U$221)</f>
        <v>0</v>
      </c>
      <c r="V133" s="106">
        <f>SUM([1]Calcs_WC!V$221)</f>
        <v>0</v>
      </c>
      <c r="W133" s="106">
        <f>SUM([1]Calcs_WC!W$221)</f>
        <v>0</v>
      </c>
      <c r="X133" s="106">
        <f>SUM([1]Calcs_WC!X$221)</f>
        <v>0</v>
      </c>
      <c r="Y133" s="106">
        <f>SUM([1]Calcs_WC!Y$221)</f>
        <v>0</v>
      </c>
      <c r="Z133" s="106">
        <f>SUM([1]Calcs_WC!Z$221)</f>
        <v>0</v>
      </c>
      <c r="AA133" s="106">
        <f>SUM([1]Calcs_WC!AA$221)</f>
        <v>0</v>
      </c>
      <c r="AB133" s="106">
        <f>SUM([1]Calcs_WC!AB$221)</f>
        <v>0</v>
      </c>
      <c r="AC133" s="106">
        <f>SUM([1]Calcs_WC!AC$221)</f>
        <v>0</v>
      </c>
      <c r="AD133" s="106">
        <f>SUM([1]Calcs_WC!AD$221)</f>
        <v>0</v>
      </c>
      <c r="AE133" s="106">
        <f>SUM([1]Calcs_WC!AE$221)</f>
        <v>0</v>
      </c>
      <c r="AF133" s="106">
        <f>SUM([1]Calcs_WC!AF$221)</f>
        <v>0</v>
      </c>
      <c r="AG133" s="106">
        <f>SUM([1]Calcs_WC!AG$221)</f>
        <v>0</v>
      </c>
      <c r="AH133" s="107">
        <f>SUM([1]Calcs_WC!AH$221)</f>
        <v>0</v>
      </c>
    </row>
    <row r="134" spans="2:34" ht="12.75" hidden="1" customHeight="1" outlineLevel="2" x14ac:dyDescent="0.25">
      <c r="B134" s="140"/>
      <c r="C134" s="141"/>
      <c r="D134" s="137" t="s">
        <v>90</v>
      </c>
      <c r="E134" s="143"/>
      <c r="F134" s="143"/>
      <c r="G134" s="143"/>
      <c r="H134" s="143"/>
      <c r="I134" s="143"/>
      <c r="J134" s="143"/>
      <c r="K134" s="105">
        <f>'[1]Hist&amp;Budget_WC'!L$174</f>
        <v>3760</v>
      </c>
      <c r="L134" s="105">
        <f>'[1]Hist&amp;Budget_WC'!M$174</f>
        <v>6092</v>
      </c>
      <c r="M134" s="105">
        <f>'[1]Hist&amp;Budget_WC'!N$174</f>
        <v>10593</v>
      </c>
      <c r="N134" s="106">
        <f>[1]Calcs_WC!N$219</f>
        <v>10001</v>
      </c>
      <c r="O134" s="106">
        <f>[1]Calcs_WC!O$219</f>
        <v>12017.880386976316</v>
      </c>
      <c r="P134" s="106">
        <f>[1]Calcs_WC!P$219</f>
        <v>12074.681142456446</v>
      </c>
      <c r="Q134" s="106">
        <f>[1]Calcs_WC!Q$219</f>
        <v>11058.473722752042</v>
      </c>
      <c r="R134" s="106">
        <f>[1]Calcs_WC!R$219</f>
        <v>10010.454000349186</v>
      </c>
      <c r="S134" s="106">
        <f>[1]Calcs_WC!S$219</f>
        <v>8929.2601218917662</v>
      </c>
      <c r="T134" s="106">
        <f>[1]Calcs_WC!T$219</f>
        <v>10921.638439667548</v>
      </c>
      <c r="U134" s="106">
        <f>[1]Calcs_WC!U$219</f>
        <v>18597.527518835341</v>
      </c>
      <c r="V134" s="106">
        <f>[1]Calcs_WC!V$219</f>
        <v>23114.849418165159</v>
      </c>
      <c r="W134" s="106">
        <f>[1]Calcs_WC!W$219</f>
        <v>21639.528199573411</v>
      </c>
      <c r="X134" s="106">
        <f>[1]Calcs_WC!X$219</f>
        <v>20120.578618872263</v>
      </c>
      <c r="Y134" s="106">
        <f>[1]Calcs_WC!Y$219</f>
        <v>18834.996708281858</v>
      </c>
      <c r="Z134" s="106">
        <f>[1]Calcs_WC!Z$219</f>
        <v>17594.54514129497</v>
      </c>
      <c r="AA134" s="106">
        <f>[1]Calcs_WC!AA$219</f>
        <v>16285.356429156625</v>
      </c>
      <c r="AB134" s="106">
        <f>[1]Calcs_WC!AB$219</f>
        <v>14903.176708850991</v>
      </c>
      <c r="AC134" s="106">
        <f>[1]Calcs_WC!AC$219</f>
        <v>13700.902735642878</v>
      </c>
      <c r="AD134" s="106">
        <f>[1]Calcs_WC!AD$219</f>
        <v>12565.340088068344</v>
      </c>
      <c r="AE134" s="106">
        <f>[1]Calcs_WC!AE$219</f>
        <v>11371.849042311384</v>
      </c>
      <c r="AF134" s="106">
        <f>[1]Calcs_WC!AF$219</f>
        <v>10269.055798757843</v>
      </c>
      <c r="AG134" s="106">
        <f>[1]Calcs_WC!AG$219</f>
        <v>9270.2255184520291</v>
      </c>
      <c r="AH134" s="107">
        <f>[1]Calcs_WC!AH$219</f>
        <v>8209.789572032947</v>
      </c>
    </row>
    <row r="135" spans="2:34" ht="12.75" hidden="1" customHeight="1" outlineLevel="2" x14ac:dyDescent="0.25">
      <c r="B135" s="140"/>
      <c r="C135" s="141"/>
      <c r="D135" s="137" t="s">
        <v>91</v>
      </c>
      <c r="E135" s="143"/>
      <c r="F135" s="143"/>
      <c r="G135" s="143"/>
      <c r="H135" s="143"/>
      <c r="I135" s="143"/>
      <c r="J135" s="143"/>
      <c r="K135" s="105">
        <f>'[1]Hist&amp;Budget_WC'!L$175</f>
        <v>0</v>
      </c>
      <c r="L135" s="105">
        <f>'[1]Hist&amp;Budget_WC'!M$175</f>
        <v>0</v>
      </c>
      <c r="M135" s="105">
        <f>'[1]Hist&amp;Budget_WC'!N$175</f>
        <v>0</v>
      </c>
      <c r="N135" s="106">
        <f>[1]Calcs_WC!N$220</f>
        <v>0</v>
      </c>
      <c r="O135" s="106">
        <f>[1]Calcs_WC!O$220</f>
        <v>0</v>
      </c>
      <c r="P135" s="106">
        <f>[1]Calcs_WC!P$220</f>
        <v>0</v>
      </c>
      <c r="Q135" s="106">
        <f>[1]Calcs_WC!Q$220</f>
        <v>0</v>
      </c>
      <c r="R135" s="106">
        <f>[1]Calcs_WC!R$220</f>
        <v>0</v>
      </c>
      <c r="S135" s="106">
        <f>[1]Calcs_WC!S$220</f>
        <v>0</v>
      </c>
      <c r="T135" s="106">
        <f>[1]Calcs_WC!T$220</f>
        <v>0</v>
      </c>
      <c r="U135" s="106">
        <f>[1]Calcs_WC!U$220</f>
        <v>0</v>
      </c>
      <c r="V135" s="106">
        <f>[1]Calcs_WC!V$220</f>
        <v>0</v>
      </c>
      <c r="W135" s="106">
        <f>[1]Calcs_WC!W$220</f>
        <v>0</v>
      </c>
      <c r="X135" s="106">
        <f>[1]Calcs_WC!X$220</f>
        <v>0</v>
      </c>
      <c r="Y135" s="106">
        <f>[1]Calcs_WC!Y$220</f>
        <v>0</v>
      </c>
      <c r="Z135" s="106">
        <f>[1]Calcs_WC!Z$220</f>
        <v>0</v>
      </c>
      <c r="AA135" s="106">
        <f>[1]Calcs_WC!AA$220</f>
        <v>0</v>
      </c>
      <c r="AB135" s="106">
        <f>[1]Calcs_WC!AB$220</f>
        <v>0</v>
      </c>
      <c r="AC135" s="106">
        <f>[1]Calcs_WC!AC$220</f>
        <v>0</v>
      </c>
      <c r="AD135" s="106">
        <f>[1]Calcs_WC!AD$220</f>
        <v>0</v>
      </c>
      <c r="AE135" s="106">
        <f>[1]Calcs_WC!AE$220</f>
        <v>0</v>
      </c>
      <c r="AF135" s="106">
        <f>[1]Calcs_WC!AF$220</f>
        <v>0</v>
      </c>
      <c r="AG135" s="106">
        <f>[1]Calcs_WC!AG$220</f>
        <v>0</v>
      </c>
      <c r="AH135" s="107">
        <f>[1]Calcs_WC!AH$220</f>
        <v>0</v>
      </c>
    </row>
    <row r="136" spans="2:34" ht="12.75" hidden="1" customHeight="1" outlineLevel="2" x14ac:dyDescent="0.25">
      <c r="B136" s="140"/>
      <c r="C136" s="141"/>
      <c r="D136" s="136" t="s">
        <v>95</v>
      </c>
      <c r="E136" s="143"/>
      <c r="F136" s="143"/>
      <c r="G136" s="143"/>
      <c r="H136" s="143"/>
      <c r="I136" s="143"/>
      <c r="J136" s="143"/>
      <c r="K136" s="105">
        <f>SUM('[1]Hist&amp;Budget_WC'!L$172:L$173)</f>
        <v>709</v>
      </c>
      <c r="L136" s="105">
        <f>SUM('[1]Hist&amp;Budget_WC'!M$172:M$173)</f>
        <v>709</v>
      </c>
      <c r="M136" s="105">
        <f>SUM('[1]Hist&amp;Budget_WC'!N$172:N$173)</f>
        <v>709</v>
      </c>
      <c r="N136" s="106">
        <f>SUM([1]Calcs_WC!N$217:N$218)</f>
        <v>709</v>
      </c>
      <c r="O136" s="106">
        <f>SUM([1]Calcs_WC!O$217:O$218)</f>
        <v>1141</v>
      </c>
      <c r="P136" s="106">
        <f>SUM([1]Calcs_WC!P$217:P$218)</f>
        <v>1141</v>
      </c>
      <c r="Q136" s="106">
        <f>SUM([1]Calcs_WC!Q$217:Q$218)</f>
        <v>1141</v>
      </c>
      <c r="R136" s="106">
        <f>SUM([1]Calcs_WC!R$217:R$218)</f>
        <v>1141</v>
      </c>
      <c r="S136" s="106">
        <f>SUM([1]Calcs_WC!S$217:S$218)</f>
        <v>1141</v>
      </c>
      <c r="T136" s="106">
        <f>SUM([1]Calcs_WC!T$217:T$218)</f>
        <v>1141</v>
      </c>
      <c r="U136" s="106">
        <f>SUM([1]Calcs_WC!U$217:U$218)</f>
        <v>1141</v>
      </c>
      <c r="V136" s="106">
        <f>SUM([1]Calcs_WC!V$217:V$218)</f>
        <v>1141</v>
      </c>
      <c r="W136" s="106">
        <f>SUM([1]Calcs_WC!W$217:W$218)</f>
        <v>1141</v>
      </c>
      <c r="X136" s="106">
        <f>SUM([1]Calcs_WC!X$217:X$218)</f>
        <v>1141</v>
      </c>
      <c r="Y136" s="106">
        <f>SUM([1]Calcs_WC!Y$217:Y$218)</f>
        <v>1141</v>
      </c>
      <c r="Z136" s="106">
        <f>SUM([1]Calcs_WC!Z$217:Z$218)</f>
        <v>1141</v>
      </c>
      <c r="AA136" s="106">
        <f>SUM([1]Calcs_WC!AA$217:AA$218)</f>
        <v>1141</v>
      </c>
      <c r="AB136" s="106">
        <f>SUM([1]Calcs_WC!AB$217:AB$218)</f>
        <v>1141</v>
      </c>
      <c r="AC136" s="106">
        <f>SUM([1]Calcs_WC!AC$217:AC$218)</f>
        <v>1141</v>
      </c>
      <c r="AD136" s="106">
        <f>SUM([1]Calcs_WC!AD$217:AD$218)</f>
        <v>1141</v>
      </c>
      <c r="AE136" s="106">
        <f>SUM([1]Calcs_WC!AE$217:AE$218)</f>
        <v>1141</v>
      </c>
      <c r="AF136" s="106">
        <f>SUM([1]Calcs_WC!AF$217:AF$218)</f>
        <v>1141</v>
      </c>
      <c r="AG136" s="106">
        <f>SUM([1]Calcs_WC!AG$217:AG$218)</f>
        <v>1141</v>
      </c>
      <c r="AH136" s="107">
        <f>SUM([1]Calcs_WC!AH$217:AH$218)</f>
        <v>1141</v>
      </c>
    </row>
    <row r="137" spans="2:34" ht="12.75" hidden="1" customHeight="1" outlineLevel="2" x14ac:dyDescent="0.25">
      <c r="B137" s="140"/>
      <c r="C137" s="141"/>
      <c r="D137" s="136" t="s">
        <v>85</v>
      </c>
      <c r="E137" s="143"/>
      <c r="F137" s="143"/>
      <c r="G137" s="143"/>
      <c r="H137" s="143"/>
      <c r="I137" s="143"/>
      <c r="J137" s="143"/>
      <c r="K137" s="105">
        <f>'[1]Hist&amp;Budget_WC'!L$171</f>
        <v>113</v>
      </c>
      <c r="L137" s="105">
        <f>'[1]Hist&amp;Budget_WC'!M$171</f>
        <v>431</v>
      </c>
      <c r="M137" s="105">
        <f>'[1]Hist&amp;Budget_WC'!N$171</f>
        <v>377</v>
      </c>
      <c r="N137" s="106">
        <f>[1]Calcs_WC!N$216</f>
        <v>377</v>
      </c>
      <c r="O137" s="106">
        <f>[1]Calcs_WC!O$216</f>
        <v>377</v>
      </c>
      <c r="P137" s="106">
        <f>[1]Calcs_WC!P$216</f>
        <v>377</v>
      </c>
      <c r="Q137" s="106">
        <f>[1]Calcs_WC!Q$216</f>
        <v>377</v>
      </c>
      <c r="R137" s="106">
        <f>[1]Calcs_WC!R$216</f>
        <v>377</v>
      </c>
      <c r="S137" s="106">
        <f>[1]Calcs_WC!S$216</f>
        <v>377</v>
      </c>
      <c r="T137" s="106">
        <f>[1]Calcs_WC!T$216</f>
        <v>377</v>
      </c>
      <c r="U137" s="106">
        <f>[1]Calcs_WC!U$216</f>
        <v>377</v>
      </c>
      <c r="V137" s="106">
        <f>[1]Calcs_WC!V$216</f>
        <v>377</v>
      </c>
      <c r="W137" s="106">
        <f>[1]Calcs_WC!W$216</f>
        <v>377</v>
      </c>
      <c r="X137" s="106">
        <f>[1]Calcs_WC!X$216</f>
        <v>377</v>
      </c>
      <c r="Y137" s="106">
        <f>[1]Calcs_WC!Y$216</f>
        <v>377</v>
      </c>
      <c r="Z137" s="106">
        <f>[1]Calcs_WC!Z$216</f>
        <v>377</v>
      </c>
      <c r="AA137" s="106">
        <f>[1]Calcs_WC!AA$216</f>
        <v>377</v>
      </c>
      <c r="AB137" s="106">
        <f>[1]Calcs_WC!AB$216</f>
        <v>377</v>
      </c>
      <c r="AC137" s="106">
        <f>[1]Calcs_WC!AC$216</f>
        <v>377</v>
      </c>
      <c r="AD137" s="106">
        <f>[1]Calcs_WC!AD$216</f>
        <v>377</v>
      </c>
      <c r="AE137" s="106">
        <f>[1]Calcs_WC!AE$216</f>
        <v>377</v>
      </c>
      <c r="AF137" s="106">
        <f>[1]Calcs_WC!AF$216</f>
        <v>377</v>
      </c>
      <c r="AG137" s="106">
        <f>[1]Calcs_WC!AG$216</f>
        <v>377</v>
      </c>
      <c r="AH137" s="107">
        <f>[1]Calcs_WC!AH$216</f>
        <v>377</v>
      </c>
    </row>
    <row r="138" spans="2:34" ht="12.75" hidden="1" customHeight="1" outlineLevel="2" x14ac:dyDescent="0.25">
      <c r="B138" s="140"/>
      <c r="C138" s="141"/>
      <c r="D138" s="139" t="s">
        <v>96</v>
      </c>
      <c r="E138" s="146"/>
      <c r="F138" s="146"/>
      <c r="G138" s="146"/>
      <c r="H138" s="146"/>
      <c r="I138" s="146"/>
      <c r="J138" s="146"/>
      <c r="K138" s="110">
        <f t="shared" ref="K138:AH138" si="13">SUM(K133:K137)</f>
        <v>4582</v>
      </c>
      <c r="L138" s="110">
        <f t="shared" si="13"/>
        <v>7232</v>
      </c>
      <c r="M138" s="110">
        <f t="shared" si="13"/>
        <v>11679</v>
      </c>
      <c r="N138" s="111">
        <f t="shared" si="13"/>
        <v>11087</v>
      </c>
      <c r="O138" s="111">
        <f t="shared" si="13"/>
        <v>13535.880386976316</v>
      </c>
      <c r="P138" s="111">
        <f t="shared" si="13"/>
        <v>13592.681142456446</v>
      </c>
      <c r="Q138" s="111">
        <f t="shared" si="13"/>
        <v>12576.473722752042</v>
      </c>
      <c r="R138" s="111">
        <f t="shared" si="13"/>
        <v>11528.454000349186</v>
      </c>
      <c r="S138" s="111">
        <f t="shared" si="13"/>
        <v>10447.260121891766</v>
      </c>
      <c r="T138" s="111">
        <f t="shared" si="13"/>
        <v>12439.638439667548</v>
      </c>
      <c r="U138" s="111">
        <f t="shared" si="13"/>
        <v>20115.527518835341</v>
      </c>
      <c r="V138" s="111">
        <f t="shared" si="13"/>
        <v>24632.849418165159</v>
      </c>
      <c r="W138" s="111">
        <f t="shared" si="13"/>
        <v>23157.528199573411</v>
      </c>
      <c r="X138" s="111">
        <f t="shared" si="13"/>
        <v>21638.578618872263</v>
      </c>
      <c r="Y138" s="111">
        <f t="shared" si="13"/>
        <v>20352.996708281858</v>
      </c>
      <c r="Z138" s="111">
        <f t="shared" si="13"/>
        <v>19112.54514129497</v>
      </c>
      <c r="AA138" s="111">
        <f t="shared" si="13"/>
        <v>17803.356429156625</v>
      </c>
      <c r="AB138" s="111">
        <f t="shared" si="13"/>
        <v>16421.176708850991</v>
      </c>
      <c r="AC138" s="111">
        <f t="shared" si="13"/>
        <v>15218.902735642878</v>
      </c>
      <c r="AD138" s="111">
        <f t="shared" si="13"/>
        <v>14083.340088068344</v>
      </c>
      <c r="AE138" s="111">
        <f t="shared" si="13"/>
        <v>12889.849042311384</v>
      </c>
      <c r="AF138" s="111">
        <f t="shared" si="13"/>
        <v>11787.055798757843</v>
      </c>
      <c r="AG138" s="111">
        <f t="shared" si="13"/>
        <v>10788.225518452029</v>
      </c>
      <c r="AH138" s="112">
        <f t="shared" si="13"/>
        <v>9727.789572032947</v>
      </c>
    </row>
    <row r="139" spans="2:34" ht="12.75" hidden="1" customHeight="1" outlineLevel="2" thickBot="1" x14ac:dyDescent="0.3">
      <c r="B139" s="140"/>
      <c r="C139" s="141"/>
      <c r="D139" s="147" t="s">
        <v>97</v>
      </c>
      <c r="E139" s="148"/>
      <c r="F139" s="148"/>
      <c r="G139" s="148"/>
      <c r="H139" s="148"/>
      <c r="I139" s="148"/>
      <c r="J139" s="148"/>
      <c r="K139" s="149">
        <f t="shared" ref="K139:AH139" si="14">SUM(K130,K138)</f>
        <v>13247</v>
      </c>
      <c r="L139" s="149">
        <f t="shared" si="14"/>
        <v>16206</v>
      </c>
      <c r="M139" s="149">
        <f t="shared" si="14"/>
        <v>27970</v>
      </c>
      <c r="N139" s="150">
        <f t="shared" si="14"/>
        <v>18272</v>
      </c>
      <c r="O139" s="150">
        <f t="shared" si="14"/>
        <v>20714.768058209193</v>
      </c>
      <c r="P139" s="150">
        <f t="shared" si="14"/>
        <v>20928.078765407263</v>
      </c>
      <c r="Q139" s="150">
        <f t="shared" si="14"/>
        <v>20036.166931930122</v>
      </c>
      <c r="R139" s="150">
        <f t="shared" si="14"/>
        <v>19056.787502332063</v>
      </c>
      <c r="S139" s="150">
        <f t="shared" si="14"/>
        <v>18071.690927795411</v>
      </c>
      <c r="T139" s="150">
        <f t="shared" si="14"/>
        <v>20252.292506047532</v>
      </c>
      <c r="U139" s="150">
        <f t="shared" si="14"/>
        <v>28293.697317717484</v>
      </c>
      <c r="V139" s="150">
        <f t="shared" si="14"/>
        <v>32804.472685276589</v>
      </c>
      <c r="W139" s="150">
        <f t="shared" si="14"/>
        <v>31460.818997869446</v>
      </c>
      <c r="X139" s="150">
        <f t="shared" si="14"/>
        <v>30051.862251940445</v>
      </c>
      <c r="Y139" s="150">
        <f t="shared" si="14"/>
        <v>28635.1020756463</v>
      </c>
      <c r="Z139" s="150">
        <f t="shared" si="14"/>
        <v>27404.528464252602</v>
      </c>
      <c r="AA139" s="150">
        <f t="shared" si="14"/>
        <v>26244.009840796349</v>
      </c>
      <c r="AB139" s="150">
        <f t="shared" si="14"/>
        <v>25010.054870115586</v>
      </c>
      <c r="AC139" s="150">
        <f t="shared" si="14"/>
        <v>23744.456064680275</v>
      </c>
      <c r="AD139" s="150">
        <f t="shared" si="14"/>
        <v>22601.811781450764</v>
      </c>
      <c r="AE139" s="150">
        <f t="shared" si="14"/>
        <v>21552.399350816217</v>
      </c>
      <c r="AF139" s="150">
        <f t="shared" si="14"/>
        <v>20441.915343552701</v>
      </c>
      <c r="AG139" s="150">
        <f t="shared" si="14"/>
        <v>19468.749905252109</v>
      </c>
      <c r="AH139" s="151">
        <f t="shared" si="14"/>
        <v>18522.372761491995</v>
      </c>
    </row>
    <row r="140" spans="2:34" ht="12.75" hidden="1" customHeight="1" outlineLevel="2" thickTop="1" x14ac:dyDescent="0.25">
      <c r="B140" s="140"/>
      <c r="C140" s="141"/>
      <c r="D140" s="142"/>
      <c r="E140" s="143"/>
      <c r="F140" s="143"/>
      <c r="G140" s="143"/>
      <c r="H140" s="143"/>
      <c r="I140" s="143"/>
      <c r="J140" s="143"/>
      <c r="K140" s="105"/>
      <c r="L140" s="105"/>
      <c r="M140" s="105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  <c r="AA140" s="144"/>
      <c r="AB140" s="144"/>
      <c r="AC140" s="144"/>
      <c r="AD140" s="144"/>
      <c r="AE140" s="144"/>
      <c r="AF140" s="144"/>
      <c r="AG140" s="144"/>
      <c r="AH140" s="145"/>
    </row>
    <row r="141" spans="2:34" ht="12.75" hidden="1" customHeight="1" outlineLevel="2" thickBot="1" x14ac:dyDescent="0.3">
      <c r="B141" s="140"/>
      <c r="C141" s="141"/>
      <c r="D141" s="152" t="s">
        <v>98</v>
      </c>
      <c r="E141" s="153"/>
      <c r="F141" s="153"/>
      <c r="G141" s="153"/>
      <c r="H141" s="153"/>
      <c r="I141" s="153"/>
      <c r="J141" s="153"/>
      <c r="K141" s="154">
        <f>K122-K139</f>
        <v>548773</v>
      </c>
      <c r="L141" s="154">
        <f>L122-L139</f>
        <v>615126</v>
      </c>
      <c r="M141" s="154">
        <f>M122-M139</f>
        <v>612333</v>
      </c>
      <c r="N141" s="155">
        <f t="shared" ref="N141:AH141" si="15">N122-N139</f>
        <v>590234</v>
      </c>
      <c r="O141" s="155">
        <f t="shared" si="15"/>
        <v>587573.0882195913</v>
      </c>
      <c r="P141" s="155">
        <f t="shared" si="15"/>
        <v>592797.91593977297</v>
      </c>
      <c r="Q141" s="155">
        <f t="shared" si="15"/>
        <v>588773.17837501247</v>
      </c>
      <c r="R141" s="155">
        <f t="shared" si="15"/>
        <v>598981.85087066295</v>
      </c>
      <c r="S141" s="155">
        <f t="shared" si="15"/>
        <v>601279.36977996433</v>
      </c>
      <c r="T141" s="155">
        <f t="shared" si="15"/>
        <v>616414.86959032319</v>
      </c>
      <c r="U141" s="155">
        <f t="shared" si="15"/>
        <v>625173.45486769208</v>
      </c>
      <c r="V141" s="155">
        <f t="shared" si="15"/>
        <v>642178.95720774936</v>
      </c>
      <c r="W141" s="155">
        <f t="shared" si="15"/>
        <v>647852.37944630766</v>
      </c>
      <c r="X141" s="155">
        <f t="shared" si="15"/>
        <v>658703.02984856092</v>
      </c>
      <c r="Y141" s="155">
        <f t="shared" si="15"/>
        <v>673029.99528271786</v>
      </c>
      <c r="Z141" s="155">
        <f t="shared" si="15"/>
        <v>696964.75255013932</v>
      </c>
      <c r="AA141" s="155">
        <f t="shared" si="15"/>
        <v>711280.83477634017</v>
      </c>
      <c r="AB141" s="155">
        <f t="shared" si="15"/>
        <v>734999.94577260944</v>
      </c>
      <c r="AC141" s="155">
        <f t="shared" si="15"/>
        <v>748737.66898812924</v>
      </c>
      <c r="AD141" s="155">
        <f t="shared" si="15"/>
        <v>772320.88715333934</v>
      </c>
      <c r="AE141" s="155">
        <f t="shared" si="15"/>
        <v>786045.40150501032</v>
      </c>
      <c r="AF141" s="155">
        <f t="shared" si="15"/>
        <v>799554.26851445076</v>
      </c>
      <c r="AG141" s="155">
        <f t="shared" si="15"/>
        <v>812596.21043108928</v>
      </c>
      <c r="AH141" s="156">
        <f t="shared" si="15"/>
        <v>825912.28353749914</v>
      </c>
    </row>
    <row r="142" spans="2:34" ht="12.75" hidden="1" customHeight="1" outlineLevel="2" x14ac:dyDescent="0.25">
      <c r="B142" s="140"/>
      <c r="C142" s="141"/>
      <c r="D142" s="142"/>
      <c r="E142" s="143"/>
      <c r="F142" s="143"/>
      <c r="G142" s="143"/>
      <c r="H142" s="143"/>
      <c r="I142" s="143"/>
      <c r="J142" s="143"/>
      <c r="K142" s="105"/>
      <c r="L142" s="105"/>
      <c r="M142" s="105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  <c r="AC142" s="144"/>
      <c r="AD142" s="144"/>
      <c r="AE142" s="144"/>
      <c r="AF142" s="144"/>
      <c r="AG142" s="144"/>
      <c r="AH142" s="145"/>
    </row>
    <row r="143" spans="2:34" ht="12.75" hidden="1" customHeight="1" outlineLevel="2" x14ac:dyDescent="0.25">
      <c r="B143" s="140"/>
      <c r="C143" s="141"/>
      <c r="D143" s="142" t="s">
        <v>99</v>
      </c>
      <c r="E143" s="143"/>
      <c r="F143" s="143"/>
      <c r="G143" s="143"/>
      <c r="H143" s="143"/>
      <c r="I143" s="143"/>
      <c r="J143" s="143"/>
      <c r="K143" s="105"/>
      <c r="L143" s="105"/>
      <c r="M143" s="105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  <c r="AC143" s="144"/>
      <c r="AD143" s="144"/>
      <c r="AE143" s="144"/>
      <c r="AF143" s="144"/>
      <c r="AG143" s="144"/>
      <c r="AH143" s="145"/>
    </row>
    <row r="144" spans="2:34" ht="12.75" hidden="1" customHeight="1" outlineLevel="2" x14ac:dyDescent="0.25">
      <c r="B144" s="140"/>
      <c r="C144" s="141"/>
      <c r="D144" s="137" t="s">
        <v>100</v>
      </c>
      <c r="E144" s="143"/>
      <c r="F144" s="143"/>
      <c r="G144" s="143"/>
      <c r="H144" s="143"/>
      <c r="I144" s="143"/>
      <c r="J144" s="143"/>
      <c r="K144" s="105">
        <f>'[1]Hist&amp;Budget_WC'!L$184</f>
        <v>496388</v>
      </c>
      <c r="L144" s="105">
        <f>'[1]Hist&amp;Budget_WC'!M$184</f>
        <v>506427</v>
      </c>
      <c r="M144" s="105">
        <f>'[1]Hist&amp;Budget_WC'!N$184</f>
        <v>502913</v>
      </c>
      <c r="N144" s="106">
        <f>[1]Calcs_WC!N$229</f>
        <v>526648</v>
      </c>
      <c r="O144" s="106">
        <f>[1]Calcs_WC!O$229</f>
        <v>523985.6419600239</v>
      </c>
      <c r="P144" s="106">
        <f>[1]Calcs_WC!P$229</f>
        <v>517993.35057344649</v>
      </c>
      <c r="Q144" s="106">
        <f>[1]Calcs_WC!Q$229</f>
        <v>513968.09095530811</v>
      </c>
      <c r="R144" s="106">
        <f>[1]Calcs_WC!R$229</f>
        <v>513340.63354826008</v>
      </c>
      <c r="S144" s="106">
        <f>[1]Calcs_WC!S$229</f>
        <v>515637.9783015069</v>
      </c>
      <c r="T144" s="106">
        <f>[1]Calcs_WC!T$229</f>
        <v>520327.45431428083</v>
      </c>
      <c r="U144" s="106">
        <f>[1]Calcs_WC!U$229</f>
        <v>529085.44747981639</v>
      </c>
      <c r="V144" s="106">
        <f>[1]Calcs_WC!V$229</f>
        <v>536042.47696460201</v>
      </c>
      <c r="W144" s="106">
        <f>[1]Calcs_WC!W$229</f>
        <v>541715.40224467602</v>
      </c>
      <c r="X144" s="106">
        <f>[1]Calcs_WC!X$229</f>
        <v>542929.03116515896</v>
      </c>
      <c r="Y144" s="106">
        <f>[1]Calcs_WC!Y$229</f>
        <v>557256.36426942667</v>
      </c>
      <c r="Z144" s="106">
        <f>[1]Calcs_WC!Z$229</f>
        <v>571710.21089839761</v>
      </c>
      <c r="AA144" s="106">
        <f>[1]Calcs_WC!AA$229</f>
        <v>586026.55597944697</v>
      </c>
      <c r="AB144" s="106">
        <f>[1]Calcs_WC!AB$229</f>
        <v>600157.71416585392</v>
      </c>
      <c r="AC144" s="106">
        <f>[1]Calcs_WC!AC$229</f>
        <v>613895.34312847117</v>
      </c>
      <c r="AD144" s="106">
        <f>[1]Calcs_WC!AD$229</f>
        <v>627781.23158158583</v>
      </c>
      <c r="AE144" s="106">
        <f>[1]Calcs_WC!AE$229</f>
        <v>641504.81753507454</v>
      </c>
      <c r="AF144" s="106">
        <f>[1]Calcs_WC!AF$229</f>
        <v>655014.38234671834</v>
      </c>
      <c r="AG144" s="106">
        <f>[1]Calcs_WC!AG$229</f>
        <v>668056.28722660465</v>
      </c>
      <c r="AH144" s="107">
        <f>[1]Calcs_WC!AH$229</f>
        <v>681371.75466690119</v>
      </c>
    </row>
    <row r="145" spans="1:34" ht="12.75" hidden="1" customHeight="1" outlineLevel="2" x14ac:dyDescent="0.25">
      <c r="B145" s="140"/>
      <c r="C145" s="141"/>
      <c r="D145" s="137" t="s">
        <v>101</v>
      </c>
      <c r="E145" s="143"/>
      <c r="F145" s="143"/>
      <c r="G145" s="143"/>
      <c r="H145" s="143"/>
      <c r="I145" s="143"/>
      <c r="J145" s="143"/>
      <c r="K145" s="105">
        <f>'[1]Hist&amp;Budget_WC'!L$216</f>
        <v>52385</v>
      </c>
      <c r="L145" s="105">
        <f>'[1]Hist&amp;Budget_WC'!M$216</f>
        <v>108699</v>
      </c>
      <c r="M145" s="105">
        <f>'[1]Hist&amp;Budget_WC'!N$216</f>
        <v>109420</v>
      </c>
      <c r="N145" s="106">
        <f>[1]Calcs_WC!N$261</f>
        <v>63586</v>
      </c>
      <c r="O145" s="106">
        <f>[1]Calcs_WC!O$261</f>
        <v>63587</v>
      </c>
      <c r="P145" s="106">
        <f>[1]Calcs_WC!P$261</f>
        <v>74804.88</v>
      </c>
      <c r="Q145" s="106">
        <f>[1]Calcs_WC!Q$261</f>
        <v>74804.88</v>
      </c>
      <c r="R145" s="106">
        <f>[1]Calcs_WC!R$261</f>
        <v>85641.1976</v>
      </c>
      <c r="S145" s="106">
        <f>[1]Calcs_WC!S$261</f>
        <v>85641.1976</v>
      </c>
      <c r="T145" s="106">
        <f>[1]Calcs_WC!T$261</f>
        <v>96087.721552000003</v>
      </c>
      <c r="U145" s="106">
        <f>[1]Calcs_WC!U$261</f>
        <v>96087.721552000003</v>
      </c>
      <c r="V145" s="106">
        <f>[1]Calcs_WC!V$261</f>
        <v>106136.65598304001</v>
      </c>
      <c r="W145" s="106">
        <f>[1]Calcs_WC!W$261</f>
        <v>106136.65598304001</v>
      </c>
      <c r="X145" s="106">
        <f>[1]Calcs_WC!X$261</f>
        <v>115774.04910270081</v>
      </c>
      <c r="Y145" s="106">
        <f>[1]Calcs_WC!Y$261</f>
        <v>115774.04910270081</v>
      </c>
      <c r="Z145" s="106">
        <f>[1]Calcs_WC!Z$261</f>
        <v>125254.09008475482</v>
      </c>
      <c r="AA145" s="106">
        <f>[1]Calcs_WC!AA$261</f>
        <v>125254.09008475482</v>
      </c>
      <c r="AB145" s="106">
        <f>[1]Calcs_WC!AB$261</f>
        <v>134842.05188644992</v>
      </c>
      <c r="AC145" s="106">
        <f>[1]Calcs_WC!AC$261</f>
        <v>134842.05188644992</v>
      </c>
      <c r="AD145" s="106">
        <f>[1]Calcs_WC!AD$261</f>
        <v>144540.0929241789</v>
      </c>
      <c r="AE145" s="106">
        <f>[1]Calcs_WC!AE$261</f>
        <v>144540.0929241789</v>
      </c>
      <c r="AF145" s="106">
        <f>[1]Calcs_WC!AF$261</f>
        <v>144540.0929241789</v>
      </c>
      <c r="AG145" s="106">
        <f>[1]Calcs_WC!AG$261</f>
        <v>144540.0929241789</v>
      </c>
      <c r="AH145" s="107">
        <f>[1]Calcs_WC!AH$261</f>
        <v>144540.0929241789</v>
      </c>
    </row>
    <row r="146" spans="1:34" ht="10.5" hidden="1" outlineLevel="2" x14ac:dyDescent="0.25">
      <c r="B146" s="140"/>
      <c r="C146" s="141"/>
      <c r="D146" s="136" t="s">
        <v>102</v>
      </c>
      <c r="E146" s="143"/>
      <c r="F146" s="143"/>
      <c r="G146" s="143"/>
      <c r="H146" s="143"/>
      <c r="I146" s="143"/>
      <c r="J146" s="143"/>
      <c r="K146" s="105">
        <f>'[1]Hist&amp;Budget_WC'!L$185</f>
        <v>0</v>
      </c>
      <c r="L146" s="105">
        <f>'[1]Hist&amp;Budget_WC'!M$185</f>
        <v>0</v>
      </c>
      <c r="M146" s="105">
        <f>'[1]Hist&amp;Budget_WC'!N$185</f>
        <v>0</v>
      </c>
      <c r="N146" s="106">
        <f>[1]Calcs_WC!N$230</f>
        <v>0</v>
      </c>
      <c r="O146" s="106">
        <f>[1]Calcs_WC!O$230</f>
        <v>0</v>
      </c>
      <c r="P146" s="106">
        <f>[1]Calcs_WC!P$230</f>
        <v>0</v>
      </c>
      <c r="Q146" s="106">
        <f>[1]Calcs_WC!Q$230</f>
        <v>0</v>
      </c>
      <c r="R146" s="106">
        <f>[1]Calcs_WC!R$230</f>
        <v>0</v>
      </c>
      <c r="S146" s="106">
        <f>[1]Calcs_WC!S$230</f>
        <v>0</v>
      </c>
      <c r="T146" s="106">
        <f>[1]Calcs_WC!T$230</f>
        <v>0</v>
      </c>
      <c r="U146" s="106">
        <f>[1]Calcs_WC!U$230</f>
        <v>0</v>
      </c>
      <c r="V146" s="106">
        <f>[1]Calcs_WC!V$230</f>
        <v>0</v>
      </c>
      <c r="W146" s="106">
        <f>[1]Calcs_WC!W$230</f>
        <v>0</v>
      </c>
      <c r="X146" s="106">
        <f>[1]Calcs_WC!X$230</f>
        <v>0</v>
      </c>
      <c r="Y146" s="106">
        <f>[1]Calcs_WC!Y$230</f>
        <v>0</v>
      </c>
      <c r="Z146" s="106">
        <f>[1]Calcs_WC!Z$230</f>
        <v>0</v>
      </c>
      <c r="AA146" s="106">
        <f>[1]Calcs_WC!AA$230</f>
        <v>0</v>
      </c>
      <c r="AB146" s="106">
        <f>[1]Calcs_WC!AB$230</f>
        <v>0</v>
      </c>
      <c r="AC146" s="106">
        <f>[1]Calcs_WC!AC$230</f>
        <v>0</v>
      </c>
      <c r="AD146" s="106">
        <f>[1]Calcs_WC!AD$230</f>
        <v>0</v>
      </c>
      <c r="AE146" s="106">
        <f>[1]Calcs_WC!AE$230</f>
        <v>0</v>
      </c>
      <c r="AF146" s="106">
        <f>[1]Calcs_WC!AF$230</f>
        <v>0</v>
      </c>
      <c r="AG146" s="106">
        <f>[1]Calcs_WC!AG$230</f>
        <v>0</v>
      </c>
      <c r="AH146" s="107">
        <f>[1]Calcs_WC!AH$230</f>
        <v>0</v>
      </c>
    </row>
    <row r="147" spans="1:34" ht="10.5" hidden="1" outlineLevel="2" x14ac:dyDescent="0.25">
      <c r="B147" s="140"/>
      <c r="C147" s="141"/>
      <c r="D147" s="136" t="s">
        <v>103</v>
      </c>
      <c r="E147" s="143"/>
      <c r="F147" s="143"/>
      <c r="G147" s="143"/>
      <c r="H147" s="143"/>
      <c r="I147" s="143"/>
      <c r="J147" s="143"/>
      <c r="K147" s="105">
        <f>SUM('[1]Hist&amp;Budget_WC'!L$186:L$215)</f>
        <v>0</v>
      </c>
      <c r="L147" s="105">
        <f>SUM('[1]Hist&amp;Budget_WC'!M$186:M$215)</f>
        <v>0</v>
      </c>
      <c r="M147" s="105">
        <f>SUM('[1]Hist&amp;Budget_WC'!N$186:N$215)</f>
        <v>0</v>
      </c>
      <c r="N147" s="106">
        <f>SUM([1]Calcs_WC!N$231:N$260)</f>
        <v>0</v>
      </c>
      <c r="O147" s="106">
        <f>SUM([1]Calcs_WC!O$231:O$260)</f>
        <v>0</v>
      </c>
      <c r="P147" s="106">
        <f>SUM([1]Calcs_WC!P$231:P$260)</f>
        <v>0</v>
      </c>
      <c r="Q147" s="106">
        <f>SUM([1]Calcs_WC!Q$231:Q$260)</f>
        <v>0</v>
      </c>
      <c r="R147" s="106">
        <f>SUM([1]Calcs_WC!R$231:R$260)</f>
        <v>0</v>
      </c>
      <c r="S147" s="106">
        <f>SUM([1]Calcs_WC!S$231:S$260)</f>
        <v>0</v>
      </c>
      <c r="T147" s="106">
        <f>SUM([1]Calcs_WC!T$231:T$260)</f>
        <v>0</v>
      </c>
      <c r="U147" s="106">
        <f>SUM([1]Calcs_WC!U$231:U$260)</f>
        <v>0</v>
      </c>
      <c r="V147" s="106">
        <f>SUM([1]Calcs_WC!V$231:V$260)</f>
        <v>0</v>
      </c>
      <c r="W147" s="106">
        <f>SUM([1]Calcs_WC!W$231:W$260)</f>
        <v>0</v>
      </c>
      <c r="X147" s="106">
        <f>SUM([1]Calcs_WC!X$231:X$260)</f>
        <v>0</v>
      </c>
      <c r="Y147" s="106">
        <f>SUM([1]Calcs_WC!Y$231:Y$260)</f>
        <v>0</v>
      </c>
      <c r="Z147" s="106">
        <f>SUM([1]Calcs_WC!Z$231:Z$260)</f>
        <v>0</v>
      </c>
      <c r="AA147" s="106">
        <f>SUM([1]Calcs_WC!AA$231:AA$260)</f>
        <v>0</v>
      </c>
      <c r="AB147" s="106">
        <f>SUM([1]Calcs_WC!AB$231:AB$260)</f>
        <v>0</v>
      </c>
      <c r="AC147" s="106">
        <f>SUM([1]Calcs_WC!AC$231:AC$260)</f>
        <v>0</v>
      </c>
      <c r="AD147" s="106">
        <f>SUM([1]Calcs_WC!AD$231:AD$260)</f>
        <v>0</v>
      </c>
      <c r="AE147" s="106">
        <f>SUM([1]Calcs_WC!AE$231:AE$260)</f>
        <v>0</v>
      </c>
      <c r="AF147" s="106">
        <f>SUM([1]Calcs_WC!AF$231:AF$260)</f>
        <v>0</v>
      </c>
      <c r="AG147" s="106">
        <f>SUM([1]Calcs_WC!AG$231:AG$260)</f>
        <v>0</v>
      </c>
      <c r="AH147" s="107">
        <f>SUM([1]Calcs_WC!AH$231:AH$260)</f>
        <v>0</v>
      </c>
    </row>
    <row r="148" spans="1:34" ht="12.75" hidden="1" customHeight="1" outlineLevel="2" thickBot="1" x14ac:dyDescent="0.3">
      <c r="B148" s="140"/>
      <c r="C148" s="141"/>
      <c r="D148" s="152" t="s">
        <v>104</v>
      </c>
      <c r="E148" s="158"/>
      <c r="F148" s="158"/>
      <c r="G148" s="158"/>
      <c r="H148" s="158"/>
      <c r="I148" s="158"/>
      <c r="J148" s="158"/>
      <c r="K148" s="154">
        <f t="shared" ref="K148:AH148" si="16">SUM(K144:K147)</f>
        <v>548773</v>
      </c>
      <c r="L148" s="154">
        <f t="shared" si="16"/>
        <v>615126</v>
      </c>
      <c r="M148" s="154">
        <f t="shared" si="16"/>
        <v>612333</v>
      </c>
      <c r="N148" s="155">
        <f t="shared" si="16"/>
        <v>590234</v>
      </c>
      <c r="O148" s="155">
        <f t="shared" si="16"/>
        <v>587572.6419600239</v>
      </c>
      <c r="P148" s="155">
        <f t="shared" si="16"/>
        <v>592798.23057344649</v>
      </c>
      <c r="Q148" s="155">
        <f t="shared" si="16"/>
        <v>588772.97095530806</v>
      </c>
      <c r="R148" s="155">
        <f t="shared" si="16"/>
        <v>598981.83114826004</v>
      </c>
      <c r="S148" s="155">
        <f t="shared" si="16"/>
        <v>601279.17590150691</v>
      </c>
      <c r="T148" s="155">
        <f t="shared" si="16"/>
        <v>616415.1758662808</v>
      </c>
      <c r="U148" s="155">
        <f t="shared" si="16"/>
        <v>625173.16903181642</v>
      </c>
      <c r="V148" s="155">
        <f t="shared" si="16"/>
        <v>642179.13294764201</v>
      </c>
      <c r="W148" s="155">
        <f t="shared" si="16"/>
        <v>647852.05822771601</v>
      </c>
      <c r="X148" s="155">
        <f t="shared" si="16"/>
        <v>658703.08026785974</v>
      </c>
      <c r="Y148" s="155">
        <f t="shared" si="16"/>
        <v>673030.41337212746</v>
      </c>
      <c r="Z148" s="155">
        <f t="shared" si="16"/>
        <v>696964.30098315247</v>
      </c>
      <c r="AA148" s="155">
        <f t="shared" si="16"/>
        <v>711280.64606420184</v>
      </c>
      <c r="AB148" s="155">
        <f t="shared" si="16"/>
        <v>734999.76605230384</v>
      </c>
      <c r="AC148" s="155">
        <f t="shared" si="16"/>
        <v>748737.39501492109</v>
      </c>
      <c r="AD148" s="155">
        <f t="shared" si="16"/>
        <v>772321.32450576476</v>
      </c>
      <c r="AE148" s="155">
        <f t="shared" si="16"/>
        <v>786044.91045925347</v>
      </c>
      <c r="AF148" s="155">
        <f t="shared" si="16"/>
        <v>799554.47527089727</v>
      </c>
      <c r="AG148" s="155">
        <f t="shared" si="16"/>
        <v>812596.38015078357</v>
      </c>
      <c r="AH148" s="156">
        <f t="shared" si="16"/>
        <v>825911.84759108012</v>
      </c>
    </row>
    <row r="149" spans="1:34" ht="12.75" hidden="1" customHeight="1" outlineLevel="2" x14ac:dyDescent="0.25">
      <c r="B149" s="140"/>
      <c r="C149" s="141"/>
    </row>
    <row r="150" spans="1:34" ht="12.75" hidden="1" customHeight="1" outlineLevel="3" x14ac:dyDescent="0.25">
      <c r="B150" s="140"/>
      <c r="C150" s="141"/>
      <c r="D150" s="130" t="s">
        <v>72</v>
      </c>
    </row>
    <row r="151" spans="1:34" s="37" customFormat="1" ht="10.5" hidden="1" outlineLevel="3" x14ac:dyDescent="0.25">
      <c r="A151" s="34"/>
      <c r="B151" s="97"/>
      <c r="C151" s="125"/>
      <c r="D151" s="36" t="s">
        <v>105</v>
      </c>
      <c r="E151" s="131">
        <f>SUM(K151:AH151)</f>
        <v>0</v>
      </c>
      <c r="F151" s="24"/>
      <c r="G151" s="24"/>
      <c r="H151" s="24"/>
      <c r="I151" s="24"/>
      <c r="J151" s="24"/>
      <c r="K151" s="132">
        <f>IF(ROUND(K141-K148,-1)&lt;&gt;0,1,0)</f>
        <v>0</v>
      </c>
      <c r="L151" s="132">
        <f t="shared" ref="L151:AH151" si="17">IF(ROUND(L141-L148,-1)&lt;&gt;0,1,0)</f>
        <v>0</v>
      </c>
      <c r="M151" s="132">
        <f t="shared" si="17"/>
        <v>0</v>
      </c>
      <c r="N151" s="132">
        <f t="shared" si="17"/>
        <v>0</v>
      </c>
      <c r="O151" s="132">
        <f t="shared" si="17"/>
        <v>0</v>
      </c>
      <c r="P151" s="132">
        <f t="shared" si="17"/>
        <v>0</v>
      </c>
      <c r="Q151" s="132">
        <f t="shared" si="17"/>
        <v>0</v>
      </c>
      <c r="R151" s="132">
        <f t="shared" si="17"/>
        <v>0</v>
      </c>
      <c r="S151" s="132">
        <f t="shared" si="17"/>
        <v>0</v>
      </c>
      <c r="T151" s="132">
        <f t="shared" si="17"/>
        <v>0</v>
      </c>
      <c r="U151" s="132">
        <f t="shared" si="17"/>
        <v>0</v>
      </c>
      <c r="V151" s="132">
        <f t="shared" si="17"/>
        <v>0</v>
      </c>
      <c r="W151" s="132">
        <f t="shared" si="17"/>
        <v>0</v>
      </c>
      <c r="X151" s="132">
        <f t="shared" si="17"/>
        <v>0</v>
      </c>
      <c r="Y151" s="132">
        <f t="shared" si="17"/>
        <v>0</v>
      </c>
      <c r="Z151" s="132">
        <f t="shared" si="17"/>
        <v>0</v>
      </c>
      <c r="AA151" s="132">
        <f t="shared" si="17"/>
        <v>0</v>
      </c>
      <c r="AB151" s="132">
        <f t="shared" si="17"/>
        <v>0</v>
      </c>
      <c r="AC151" s="132">
        <f t="shared" si="17"/>
        <v>0</v>
      </c>
      <c r="AD151" s="132">
        <f t="shared" si="17"/>
        <v>0</v>
      </c>
      <c r="AE151" s="132">
        <f t="shared" si="17"/>
        <v>0</v>
      </c>
      <c r="AF151" s="132">
        <f t="shared" si="17"/>
        <v>0</v>
      </c>
      <c r="AG151" s="132">
        <f t="shared" si="17"/>
        <v>0</v>
      </c>
      <c r="AH151" s="132">
        <f t="shared" si="17"/>
        <v>0</v>
      </c>
    </row>
    <row r="152" spans="1:34" ht="12.75" hidden="1" customHeight="1" outlineLevel="3" x14ac:dyDescent="0.25">
      <c r="B152" s="140"/>
      <c r="C152" s="141"/>
      <c r="D152" s="36" t="s">
        <v>106</v>
      </c>
      <c r="E152" s="131">
        <f>SUM(K152:AH152)</f>
        <v>0</v>
      </c>
      <c r="K152" s="132">
        <f>IF(ROUND(K141-'[1]Hist&amp;Budget_WC'!L$181,-1)&lt;&gt;0,1,0)</f>
        <v>0</v>
      </c>
      <c r="L152" s="132">
        <f>IF(ROUND(L141-'[1]Hist&amp;Budget_WC'!M$181,-1)&lt;&gt;0,1,0)</f>
        <v>0</v>
      </c>
      <c r="M152" s="132">
        <f>IF(ROUND(M141-'[1]Hist&amp;Budget_WC'!N$181,-1)&lt;&gt;0,1,0)</f>
        <v>0</v>
      </c>
      <c r="N152" s="132">
        <f>IF(ROUND(N141-[1]Calcs_WC!N$226,-1)&lt;&gt;0,1,0)</f>
        <v>0</v>
      </c>
      <c r="O152" s="132">
        <f>IF(ROUND(O141-[1]Calcs_WC!O$226,-1)&lt;&gt;0,1,0)</f>
        <v>0</v>
      </c>
      <c r="P152" s="132">
        <f>IF(ROUND(P141-[1]Calcs_WC!P$226,-1)&lt;&gt;0,1,0)</f>
        <v>0</v>
      </c>
      <c r="Q152" s="132">
        <f>IF(ROUND(Q141-[1]Calcs_WC!Q$226,-1)&lt;&gt;0,1,0)</f>
        <v>0</v>
      </c>
      <c r="R152" s="132">
        <f>IF(ROUND(R141-[1]Calcs_WC!R$226,-1)&lt;&gt;0,1,0)</f>
        <v>0</v>
      </c>
      <c r="S152" s="132">
        <f>IF(ROUND(S141-[1]Calcs_WC!S$226,-1)&lt;&gt;0,1,0)</f>
        <v>0</v>
      </c>
      <c r="T152" s="132">
        <f>IF(ROUND(T141-[1]Calcs_WC!T$226,-1)&lt;&gt;0,1,0)</f>
        <v>0</v>
      </c>
      <c r="U152" s="132">
        <f>IF(ROUND(U141-[1]Calcs_WC!U$226,-1)&lt;&gt;0,1,0)</f>
        <v>0</v>
      </c>
      <c r="V152" s="132">
        <f>IF(ROUND(V141-[1]Calcs_WC!V$226,-1)&lt;&gt;0,1,0)</f>
        <v>0</v>
      </c>
      <c r="W152" s="132">
        <f>IF(ROUND(W141-[1]Calcs_WC!W$226,-1)&lt;&gt;0,1,0)</f>
        <v>0</v>
      </c>
      <c r="X152" s="132">
        <f>IF(ROUND(X141-[1]Calcs_WC!X$226,-1)&lt;&gt;0,1,0)</f>
        <v>0</v>
      </c>
      <c r="Y152" s="132">
        <f>IF(ROUND(Y141-[1]Calcs_WC!Y$226,-1)&lt;&gt;0,1,0)</f>
        <v>0</v>
      </c>
      <c r="Z152" s="132">
        <f>IF(ROUND(Z141-[1]Calcs_WC!Z$226,-1)&lt;&gt;0,1,0)</f>
        <v>0</v>
      </c>
      <c r="AA152" s="132">
        <f>IF(ROUND(AA141-[1]Calcs_WC!AA$226,-1)&lt;&gt;0,1,0)</f>
        <v>0</v>
      </c>
      <c r="AB152" s="132">
        <f>IF(ROUND(AB141-[1]Calcs_WC!AB$226,-1)&lt;&gt;0,1,0)</f>
        <v>0</v>
      </c>
      <c r="AC152" s="132">
        <f>IF(ROUND(AC141-[1]Calcs_WC!AC$226,-1)&lt;&gt;0,1,0)</f>
        <v>0</v>
      </c>
      <c r="AD152" s="132">
        <f>IF(ROUND(AD141-[1]Calcs_WC!AD$226,-1)&lt;&gt;0,1,0)</f>
        <v>0</v>
      </c>
      <c r="AE152" s="132">
        <f>IF(ROUND(AE141-[1]Calcs_WC!AE$226,-1)&lt;&gt;0,1,0)</f>
        <v>0</v>
      </c>
      <c r="AF152" s="132">
        <f>IF(ROUND(AF141-[1]Calcs_WC!AF$226,-1)&lt;&gt;0,1,0)</f>
        <v>0</v>
      </c>
      <c r="AG152" s="132">
        <f>IF(ROUND(AG141-[1]Calcs_WC!AG$226,-1)&lt;&gt;0,1,0)</f>
        <v>0</v>
      </c>
      <c r="AH152" s="132">
        <f>IF(ROUND(AH141-[1]Calcs_WC!AH$226,-1)&lt;&gt;0,1,0)</f>
        <v>0</v>
      </c>
    </row>
    <row r="153" spans="1:34" ht="12.75" hidden="1" customHeight="1" outlineLevel="2" collapsed="1" x14ac:dyDescent="0.25"/>
    <row r="154" spans="1:34" ht="12.75" hidden="1" customHeight="1" outlineLevel="1" x14ac:dyDescent="0.25">
      <c r="K154" s="163"/>
      <c r="O154" s="164"/>
    </row>
    <row r="155" spans="1:34" s="37" customFormat="1" ht="12" hidden="1" outlineLevel="2" x14ac:dyDescent="0.25">
      <c r="A155" s="34"/>
      <c r="B155" s="39">
        <f ca="1">MAX($A$7:B154)+Sbsxn</f>
        <v>2303.0300000000007</v>
      </c>
      <c r="C155" s="40" t="str">
        <f>CFC</f>
        <v>Cash Flow Statement</v>
      </c>
      <c r="D155" s="50"/>
      <c r="E155" s="24"/>
      <c r="F155" s="24"/>
      <c r="G155" s="24"/>
      <c r="H155" s="24"/>
      <c r="I155" s="24"/>
      <c r="J155" s="24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</row>
    <row r="156" spans="1:34" s="37" customFormat="1" ht="12.5" hidden="1" outlineLevel="2" thickBot="1" x14ac:dyDescent="0.35">
      <c r="A156" s="34"/>
      <c r="B156" s="39"/>
      <c r="C156" s="48"/>
      <c r="D156" s="50"/>
      <c r="E156" s="24"/>
      <c r="F156" s="24"/>
      <c r="G156" s="24"/>
      <c r="H156" s="24"/>
      <c r="I156" s="24"/>
      <c r="J156" s="24"/>
      <c r="L156" s="51"/>
      <c r="M156" s="51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</row>
    <row r="157" spans="1:34" s="69" customFormat="1" ht="13.4" hidden="1" customHeight="1" outlineLevel="2" x14ac:dyDescent="0.3">
      <c r="A157" s="65"/>
      <c r="B157" s="39"/>
      <c r="C157" s="48"/>
      <c r="D157" s="66" t="str">
        <f>MdlClient&amp;" Long Term Financial Plan "&amp;$E$39</f>
        <v>Federation Council Long Term Financial Plan 2021/22 - 2031/32</v>
      </c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8"/>
    </row>
    <row r="158" spans="1:34" s="69" customFormat="1" ht="13.4" hidden="1" customHeight="1" outlineLevel="2" thickBot="1" x14ac:dyDescent="0.35">
      <c r="A158" s="65"/>
      <c r="B158" s="39"/>
      <c r="C158" s="48"/>
      <c r="D158" s="70" t="s">
        <v>107</v>
      </c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2"/>
    </row>
    <row r="159" spans="1:34" s="69" customFormat="1" ht="24.5" hidden="1" outlineLevel="2" thickBot="1" x14ac:dyDescent="0.35">
      <c r="A159" s="65"/>
      <c r="B159" s="39"/>
      <c r="C159" s="48"/>
      <c r="D159" s="73"/>
      <c r="E159" s="74"/>
      <c r="F159" s="74"/>
      <c r="G159" s="74"/>
      <c r="H159" s="74"/>
      <c r="I159" s="74"/>
      <c r="J159" s="74"/>
      <c r="K159" s="75" t="s">
        <v>41</v>
      </c>
      <c r="L159" s="75" t="s">
        <v>41</v>
      </c>
      <c r="M159" s="75" t="s">
        <v>41</v>
      </c>
      <c r="N159" s="76" t="s">
        <v>74</v>
      </c>
      <c r="O159" s="77" t="s">
        <v>43</v>
      </c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9"/>
    </row>
    <row r="160" spans="1:34" s="69" customFormat="1" ht="12" hidden="1" outlineLevel="2" x14ac:dyDescent="0.3">
      <c r="A160" s="65"/>
      <c r="B160" s="39"/>
      <c r="C160" s="48"/>
      <c r="D160" s="80" t="s">
        <v>44</v>
      </c>
      <c r="E160" s="81"/>
      <c r="F160" s="81"/>
      <c r="G160" s="81"/>
      <c r="H160" s="81"/>
      <c r="I160" s="81"/>
      <c r="J160" s="82"/>
      <c r="K160" s="84">
        <f>YEAR(K$29)</f>
        <v>2019</v>
      </c>
      <c r="L160" s="84">
        <f t="shared" ref="L160:AH160" si="18">YEAR(L$29)</f>
        <v>2020</v>
      </c>
      <c r="M160" s="84">
        <f t="shared" si="18"/>
        <v>2021</v>
      </c>
      <c r="N160" s="85">
        <f t="shared" si="18"/>
        <v>2022</v>
      </c>
      <c r="O160" s="86">
        <f t="shared" si="18"/>
        <v>2023</v>
      </c>
      <c r="P160" s="87">
        <f t="shared" si="18"/>
        <v>2024</v>
      </c>
      <c r="Q160" s="87">
        <f t="shared" si="18"/>
        <v>2025</v>
      </c>
      <c r="R160" s="87">
        <f t="shared" si="18"/>
        <v>2026</v>
      </c>
      <c r="S160" s="87">
        <f t="shared" si="18"/>
        <v>2027</v>
      </c>
      <c r="T160" s="87">
        <f t="shared" si="18"/>
        <v>2028</v>
      </c>
      <c r="U160" s="87">
        <f t="shared" si="18"/>
        <v>2029</v>
      </c>
      <c r="V160" s="87">
        <f t="shared" si="18"/>
        <v>2030</v>
      </c>
      <c r="W160" s="87">
        <f t="shared" si="18"/>
        <v>2031</v>
      </c>
      <c r="X160" s="87">
        <f t="shared" si="18"/>
        <v>2032</v>
      </c>
      <c r="Y160" s="87">
        <f t="shared" si="18"/>
        <v>2033</v>
      </c>
      <c r="Z160" s="87">
        <f t="shared" si="18"/>
        <v>2034</v>
      </c>
      <c r="AA160" s="87">
        <f t="shared" si="18"/>
        <v>2035</v>
      </c>
      <c r="AB160" s="87">
        <f t="shared" si="18"/>
        <v>2036</v>
      </c>
      <c r="AC160" s="87">
        <f t="shared" si="18"/>
        <v>2037</v>
      </c>
      <c r="AD160" s="87">
        <f t="shared" si="18"/>
        <v>2038</v>
      </c>
      <c r="AE160" s="87">
        <f t="shared" si="18"/>
        <v>2039</v>
      </c>
      <c r="AF160" s="87">
        <f t="shared" si="18"/>
        <v>2040</v>
      </c>
      <c r="AG160" s="87">
        <f t="shared" si="18"/>
        <v>2041</v>
      </c>
      <c r="AH160" s="88">
        <f t="shared" si="18"/>
        <v>2042</v>
      </c>
    </row>
    <row r="161" spans="1:34" s="69" customFormat="1" ht="12.5" hidden="1" outlineLevel="2" thickBot="1" x14ac:dyDescent="0.35">
      <c r="A161" s="65"/>
      <c r="B161" s="39"/>
      <c r="C161" s="48"/>
      <c r="D161" s="134"/>
      <c r="E161" s="90"/>
      <c r="F161" s="90"/>
      <c r="G161" s="90"/>
      <c r="H161" s="90"/>
      <c r="I161" s="90"/>
      <c r="J161" s="91"/>
      <c r="K161" s="92" t="s">
        <v>45</v>
      </c>
      <c r="L161" s="92" t="str">
        <f>$K$62</f>
        <v>$000s</v>
      </c>
      <c r="M161" s="92" t="str">
        <f t="shared" ref="M161:AH161" si="19">$K$62</f>
        <v>$000s</v>
      </c>
      <c r="N161" s="93" t="str">
        <f t="shared" si="19"/>
        <v>$000s</v>
      </c>
      <c r="O161" s="94" t="str">
        <f t="shared" si="19"/>
        <v>$000s</v>
      </c>
      <c r="P161" s="95" t="str">
        <f t="shared" si="19"/>
        <v>$000s</v>
      </c>
      <c r="Q161" s="95" t="str">
        <f t="shared" si="19"/>
        <v>$000s</v>
      </c>
      <c r="R161" s="95" t="str">
        <f t="shared" si="19"/>
        <v>$000s</v>
      </c>
      <c r="S161" s="95" t="str">
        <f t="shared" si="19"/>
        <v>$000s</v>
      </c>
      <c r="T161" s="95" t="str">
        <f t="shared" si="19"/>
        <v>$000s</v>
      </c>
      <c r="U161" s="95" t="str">
        <f t="shared" si="19"/>
        <v>$000s</v>
      </c>
      <c r="V161" s="95" t="str">
        <f t="shared" si="19"/>
        <v>$000s</v>
      </c>
      <c r="W161" s="95" t="str">
        <f t="shared" si="19"/>
        <v>$000s</v>
      </c>
      <c r="X161" s="95" t="str">
        <f t="shared" si="19"/>
        <v>$000s</v>
      </c>
      <c r="Y161" s="95" t="str">
        <f t="shared" si="19"/>
        <v>$000s</v>
      </c>
      <c r="Z161" s="95" t="str">
        <f t="shared" si="19"/>
        <v>$000s</v>
      </c>
      <c r="AA161" s="95" t="str">
        <f t="shared" si="19"/>
        <v>$000s</v>
      </c>
      <c r="AB161" s="95" t="str">
        <f t="shared" si="19"/>
        <v>$000s</v>
      </c>
      <c r="AC161" s="95" t="str">
        <f t="shared" si="19"/>
        <v>$000s</v>
      </c>
      <c r="AD161" s="95" t="str">
        <f t="shared" si="19"/>
        <v>$000s</v>
      </c>
      <c r="AE161" s="95" t="str">
        <f t="shared" si="19"/>
        <v>$000s</v>
      </c>
      <c r="AF161" s="95" t="str">
        <f t="shared" si="19"/>
        <v>$000s</v>
      </c>
      <c r="AG161" s="95" t="str">
        <f t="shared" si="19"/>
        <v>$000s</v>
      </c>
      <c r="AH161" s="96" t="str">
        <f t="shared" si="19"/>
        <v>$000s</v>
      </c>
    </row>
    <row r="162" spans="1:34" s="37" customFormat="1" ht="10.5" hidden="1" outlineLevel="2" x14ac:dyDescent="0.25">
      <c r="A162" s="34"/>
      <c r="B162" s="97"/>
      <c r="C162" s="98"/>
      <c r="D162" s="99"/>
      <c r="E162" s="24"/>
      <c r="F162" s="24"/>
      <c r="G162" s="24"/>
      <c r="H162" s="24"/>
      <c r="I162" s="24"/>
      <c r="J162" s="24"/>
      <c r="K162" s="100"/>
      <c r="L162" s="101"/>
      <c r="M162" s="10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102"/>
    </row>
    <row r="163" spans="1:34" s="37" customFormat="1" ht="10.5" hidden="1" outlineLevel="2" x14ac:dyDescent="0.25">
      <c r="A163" s="34"/>
      <c r="B163" s="97"/>
      <c r="C163" s="98"/>
      <c r="D163" s="142" t="s">
        <v>108</v>
      </c>
      <c r="E163" s="24"/>
      <c r="F163" s="24"/>
      <c r="G163" s="24"/>
      <c r="H163" s="24"/>
      <c r="I163" s="24"/>
      <c r="J163" s="24"/>
      <c r="K163" s="100"/>
      <c r="L163" s="101"/>
      <c r="M163" s="10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102"/>
    </row>
    <row r="164" spans="1:34" s="37" customFormat="1" ht="10.5" hidden="1" outlineLevel="2" x14ac:dyDescent="0.25">
      <c r="A164" s="34"/>
      <c r="B164" s="97"/>
      <c r="C164" s="98"/>
      <c r="D164" s="165" t="s">
        <v>109</v>
      </c>
      <c r="E164" s="24"/>
      <c r="F164" s="24"/>
      <c r="G164" s="24"/>
      <c r="H164" s="24"/>
      <c r="I164" s="24"/>
      <c r="J164" s="24"/>
      <c r="K164" s="166">
        <f>SUM('[1]Hist&amp;Budget_WC'!L$232:L$238)</f>
        <v>49151</v>
      </c>
      <c r="L164" s="166">
        <f>SUM('[1]Hist&amp;Budget_WC'!M$232:M$238)</f>
        <v>47909</v>
      </c>
      <c r="M164" s="166">
        <f>SUM('[1]Hist&amp;Budget_WC'!N$232:N$238)</f>
        <v>58508</v>
      </c>
      <c r="N164" s="167">
        <f>SUM('[1]Hist&amp;Budget_WC'!O$232:O$238)</f>
        <v>41951</v>
      </c>
      <c r="O164" s="167">
        <f>SUM([1]Calcs_WC!O$270:O$276)</f>
        <v>45092.138356164389</v>
      </c>
      <c r="P164" s="167">
        <f>SUM([1]Calcs_WC!P$270:P$276)</f>
        <v>43090.474283179879</v>
      </c>
      <c r="Q164" s="167">
        <f>SUM([1]Calcs_WC!Q$270:Q$276)</f>
        <v>45609.970343258479</v>
      </c>
      <c r="R164" s="167">
        <f>SUM([1]Calcs_WC!R$270:R$276)</f>
        <v>49361.855608689817</v>
      </c>
      <c r="S164" s="167">
        <f>SUM([1]Calcs_WC!S$270:S$276)</f>
        <v>53005.649977949368</v>
      </c>
      <c r="T164" s="167">
        <f>SUM([1]Calcs_WC!T$270:T$276)</f>
        <v>56302.469310133587</v>
      </c>
      <c r="U164" s="167">
        <f>SUM([1]Calcs_WC!U$270:U$276)</f>
        <v>61447.362177967902</v>
      </c>
      <c r="V164" s="167">
        <f>SUM([1]Calcs_WC!V$270:V$276)</f>
        <v>61495.0831210365</v>
      </c>
      <c r="W164" s="167">
        <f>SUM([1]Calcs_WC!W$270:W$276)</f>
        <v>61504.279688512142</v>
      </c>
      <c r="X164" s="167">
        <f>SUM([1]Calcs_WC!X$270:X$276)</f>
        <v>58400.120764893516</v>
      </c>
      <c r="Y164" s="167">
        <f>SUM([1]Calcs_WC!Y$270:Y$276)</f>
        <v>58725.858592936384</v>
      </c>
      <c r="Z164" s="167">
        <f>SUM([1]Calcs_WC!Z$270:Z$276)</f>
        <v>59456.379509804588</v>
      </c>
      <c r="AA164" s="167">
        <f>SUM([1]Calcs_WC!AA$270:AA$276)</f>
        <v>60178.981292981109</v>
      </c>
      <c r="AB164" s="167">
        <f>SUM([1]Calcs_WC!AB$270:AB$276)</f>
        <v>60929.935893622329</v>
      </c>
      <c r="AC164" s="167">
        <f>SUM([1]Calcs_WC!AC$270:AC$276)</f>
        <v>61658.731815474413</v>
      </c>
      <c r="AD164" s="167">
        <f>SUM([1]Calcs_WC!AD$270:AD$276)</f>
        <v>62447.593594195125</v>
      </c>
      <c r="AE164" s="167">
        <f>SUM([1]Calcs_WC!AE$270:AE$276)</f>
        <v>63239.44308844972</v>
      </c>
      <c r="AF164" s="167">
        <f>SUM([1]Calcs_WC!AF$270:AF$276)</f>
        <v>64065.870100424741</v>
      </c>
      <c r="AG164" s="167">
        <f>SUM([1]Calcs_WC!AG$270:AG$276)</f>
        <v>64869.165536395361</v>
      </c>
      <c r="AH164" s="168">
        <f>SUM([1]Calcs_WC!AH$270:AH$276)</f>
        <v>65736.36787742954</v>
      </c>
    </row>
    <row r="165" spans="1:34" ht="12.75" hidden="1" customHeight="1" outlineLevel="2" x14ac:dyDescent="0.25">
      <c r="B165" s="140"/>
      <c r="C165" s="141"/>
      <c r="D165" s="165" t="s">
        <v>110</v>
      </c>
      <c r="E165" s="143"/>
      <c r="F165" s="143"/>
      <c r="G165" s="143"/>
      <c r="H165" s="143"/>
      <c r="I165" s="143"/>
      <c r="J165" s="143"/>
      <c r="K165" s="166">
        <f>SUM('[1]Hist&amp;Budget_WC'!L$239:L$245)+SUM('[1]Hist&amp;Budget_WC'!L$262:L$265)*$I$43</f>
        <v>-29357</v>
      </c>
      <c r="L165" s="166">
        <f>SUM('[1]Hist&amp;Budget_WC'!M$239:M$245)+SUM('[1]Hist&amp;Budget_WC'!M$262:M$265)*$I$43</f>
        <v>-33152</v>
      </c>
      <c r="M165" s="166">
        <f>SUM('[1]Hist&amp;Budget_WC'!N$239:N$245)+SUM('[1]Hist&amp;Budget_WC'!N$262:N$265)*$I$43</f>
        <v>-30784</v>
      </c>
      <c r="N165" s="167">
        <f>SUM('[1]Hist&amp;Budget_WC'!O$239:O$245)+SUM('[1]Hist&amp;Budget_WC'!O$262:O$265)*$I$43</f>
        <v>-30712</v>
      </c>
      <c r="O165" s="167">
        <f>SUM([1]Calcs_WC!O$277:O$283)+SUM([1]Calcs_WC!O$300:O$303)*$I$43</f>
        <v>-31505.379828767123</v>
      </c>
      <c r="P165" s="167">
        <f>SUM([1]Calcs_WC!P$277:P$283)+SUM([1]Calcs_WC!P$300:P$303)*$I$43</f>
        <v>-32821.296256615387</v>
      </c>
      <c r="Q165" s="167">
        <f>SUM([1]Calcs_WC!Q$277:Q$283)+SUM([1]Calcs_WC!Q$300:Q$303)*$I$43</f>
        <v>-33899.198279189404</v>
      </c>
      <c r="R165" s="167">
        <f>SUM([1]Calcs_WC!R$277:R$283)+SUM([1]Calcs_WC!R$300:R$303)*$I$43</f>
        <v>-34050.164681448849</v>
      </c>
      <c r="S165" s="167">
        <f>SUM([1]Calcs_WC!S$277:S$283)+SUM([1]Calcs_WC!S$300:S$303)*$I$43</f>
        <v>-34410.746470959646</v>
      </c>
      <c r="T165" s="167">
        <f>SUM([1]Calcs_WC!T$277:T$283)+SUM([1]Calcs_WC!T$300:T$303)*$I$43</f>
        <v>-34899.830303312498</v>
      </c>
      <c r="U165" s="167">
        <f>SUM([1]Calcs_WC!U$277:U$283)+SUM([1]Calcs_WC!U$300:U$303)*$I$43</f>
        <v>-35186.28264511851</v>
      </c>
      <c r="V165" s="167">
        <f>SUM([1]Calcs_WC!V$277:V$283)+SUM([1]Calcs_WC!V$300:V$303)*$I$43</f>
        <v>-36040.552561957913</v>
      </c>
      <c r="W165" s="167">
        <f>SUM([1]Calcs_WC!W$277:W$283)+SUM([1]Calcs_WC!W$300:W$303)*$I$43</f>
        <v>-36985.710671506858</v>
      </c>
      <c r="X165" s="167">
        <f>SUM([1]Calcs_WC!X$277:X$283)+SUM([1]Calcs_WC!X$300:X$303)*$I$43</f>
        <v>-38593.532329008231</v>
      </c>
      <c r="Y165" s="167">
        <f>SUM([1]Calcs_WC!Y$277:Y$283)+SUM([1]Calcs_WC!Y$300:Y$303)*$I$43</f>
        <v>-40841.684770021267</v>
      </c>
      <c r="Z165" s="167">
        <f>SUM([1]Calcs_WC!Z$277:Z$283)+SUM([1]Calcs_WC!Z$300:Z$303)*$I$43</f>
        <v>-40984.830459644581</v>
      </c>
      <c r="AA165" s="167">
        <f>SUM([1]Calcs_WC!AA$277:AA$283)+SUM([1]Calcs_WC!AA$300:AA$303)*$I$43</f>
        <v>-41992.37271218111</v>
      </c>
      <c r="AB165" s="167">
        <f>SUM([1]Calcs_WC!AB$277:AB$283)+SUM([1]Calcs_WC!AB$300:AB$303)*$I$43</f>
        <v>-43618.735043995839</v>
      </c>
      <c r="AC165" s="167">
        <f>SUM([1]Calcs_WC!AC$277:AC$283)+SUM([1]Calcs_WC!AC$300:AC$303)*$I$43</f>
        <v>-44856.704765086943</v>
      </c>
      <c r="AD165" s="167">
        <f>SUM([1]Calcs_WC!AD$277:AD$283)+SUM([1]Calcs_WC!AD$300:AD$303)*$I$43</f>
        <v>-45607.705259190661</v>
      </c>
      <c r="AE165" s="167">
        <f>SUM([1]Calcs_WC!AE$277:AE$283)+SUM([1]Calcs_WC!AE$300:AE$303)*$I$43</f>
        <v>-46592.265704207151</v>
      </c>
      <c r="AF165" s="167">
        <f>SUM([1]Calcs_WC!AF$277:AF$283)+SUM([1]Calcs_WC!AF$300:AF$303)*$I$43</f>
        <v>-47680.487283993949</v>
      </c>
      <c r="AG165" s="167">
        <f>SUM([1]Calcs_WC!AG$277:AG$283)+SUM([1]Calcs_WC!AG$300:AG$303)*$I$43</f>
        <v>-48994.306133039863</v>
      </c>
      <c r="AH165" s="168">
        <f>SUM([1]Calcs_WC!AH$277:AH$283)+SUM([1]Calcs_WC!AH$300:AH$303)*$I$43</f>
        <v>-49701.993775628209</v>
      </c>
    </row>
    <row r="166" spans="1:34" ht="12.75" hidden="1" customHeight="1" outlineLevel="2" x14ac:dyDescent="0.25">
      <c r="B166" s="140"/>
      <c r="C166" s="141"/>
      <c r="D166" s="169" t="s">
        <v>111</v>
      </c>
      <c r="E166" s="170"/>
      <c r="F166" s="170"/>
      <c r="G166" s="170"/>
      <c r="H166" s="170"/>
      <c r="I166" s="170"/>
      <c r="J166" s="170"/>
      <c r="K166" s="171">
        <f t="shared" ref="K166:AH166" si="20">SUM(K164:K165)</f>
        <v>19794</v>
      </c>
      <c r="L166" s="171">
        <f t="shared" si="20"/>
        <v>14757</v>
      </c>
      <c r="M166" s="171">
        <f t="shared" si="20"/>
        <v>27724</v>
      </c>
      <c r="N166" s="172">
        <f t="shared" si="20"/>
        <v>11239</v>
      </c>
      <c r="O166" s="172">
        <f t="shared" si="20"/>
        <v>13586.758527397265</v>
      </c>
      <c r="P166" s="172">
        <f t="shared" si="20"/>
        <v>10269.178026564492</v>
      </c>
      <c r="Q166" s="172">
        <f t="shared" si="20"/>
        <v>11710.772064069075</v>
      </c>
      <c r="R166" s="172">
        <f t="shared" si="20"/>
        <v>15311.690927240968</v>
      </c>
      <c r="S166" s="172">
        <f t="shared" si="20"/>
        <v>18594.903506989722</v>
      </c>
      <c r="T166" s="172">
        <f t="shared" si="20"/>
        <v>21402.639006821089</v>
      </c>
      <c r="U166" s="172">
        <f t="shared" si="20"/>
        <v>26261.079532849391</v>
      </c>
      <c r="V166" s="172">
        <f t="shared" si="20"/>
        <v>25454.530559078587</v>
      </c>
      <c r="W166" s="172">
        <f t="shared" si="20"/>
        <v>24518.569017005284</v>
      </c>
      <c r="X166" s="172">
        <f t="shared" si="20"/>
        <v>19806.588435885285</v>
      </c>
      <c r="Y166" s="172">
        <f t="shared" si="20"/>
        <v>17884.173822915116</v>
      </c>
      <c r="Z166" s="172">
        <f t="shared" si="20"/>
        <v>18471.549050160007</v>
      </c>
      <c r="AA166" s="172">
        <f t="shared" si="20"/>
        <v>18186.608580799999</v>
      </c>
      <c r="AB166" s="172">
        <f t="shared" si="20"/>
        <v>17311.20084962649</v>
      </c>
      <c r="AC166" s="172">
        <f t="shared" si="20"/>
        <v>16802.027050387471</v>
      </c>
      <c r="AD166" s="172">
        <f t="shared" si="20"/>
        <v>16839.888335004463</v>
      </c>
      <c r="AE166" s="172">
        <f t="shared" si="20"/>
        <v>16647.177384242568</v>
      </c>
      <c r="AF166" s="172">
        <f t="shared" si="20"/>
        <v>16385.382816430792</v>
      </c>
      <c r="AG166" s="172">
        <f t="shared" si="20"/>
        <v>15874.859403355498</v>
      </c>
      <c r="AH166" s="173">
        <f t="shared" si="20"/>
        <v>16034.374101801332</v>
      </c>
    </row>
    <row r="167" spans="1:34" ht="12.75" hidden="1" customHeight="1" outlineLevel="2" x14ac:dyDescent="0.25">
      <c r="B167" s="140"/>
      <c r="C167" s="141"/>
      <c r="D167" s="142"/>
      <c r="E167" s="143"/>
      <c r="F167" s="143"/>
      <c r="G167" s="143"/>
      <c r="H167" s="143"/>
      <c r="I167" s="143"/>
      <c r="J167" s="143"/>
      <c r="K167" s="174"/>
      <c r="L167" s="174"/>
      <c r="M167" s="174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6"/>
    </row>
    <row r="168" spans="1:34" ht="12.75" hidden="1" customHeight="1" outlineLevel="2" x14ac:dyDescent="0.25">
      <c r="B168" s="140"/>
      <c r="C168" s="141"/>
      <c r="D168" s="142" t="s">
        <v>112</v>
      </c>
      <c r="E168" s="143"/>
      <c r="F168" s="143"/>
      <c r="G168" s="143"/>
      <c r="H168" s="143"/>
      <c r="I168" s="143"/>
      <c r="J168" s="143"/>
      <c r="K168" s="174"/>
      <c r="L168" s="174"/>
      <c r="M168" s="174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5"/>
      <c r="AG168" s="175"/>
      <c r="AH168" s="176"/>
    </row>
    <row r="169" spans="1:34" ht="12.75" hidden="1" customHeight="1" outlineLevel="2" x14ac:dyDescent="0.25">
      <c r="B169" s="140"/>
      <c r="C169" s="141"/>
      <c r="D169" s="165" t="s">
        <v>113</v>
      </c>
      <c r="E169" s="143"/>
      <c r="F169" s="143"/>
      <c r="G169" s="143"/>
      <c r="H169" s="143"/>
      <c r="I169" s="143"/>
      <c r="J169" s="143"/>
      <c r="K169" s="166">
        <f>'[1]Hist&amp;Budget_WC'!L$251</f>
        <v>681</v>
      </c>
      <c r="L169" s="166">
        <f>'[1]Hist&amp;Budget_WC'!M$251</f>
        <v>710</v>
      </c>
      <c r="M169" s="166">
        <f>'[1]Hist&amp;Budget_WC'!N$251</f>
        <v>597</v>
      </c>
      <c r="N169" s="175">
        <f>'[1]Hist&amp;Budget_WC'!O$251</f>
        <v>2264</v>
      </c>
      <c r="O169" s="167">
        <f>SUM([1]Calcs_WC!O$289)</f>
        <v>1201.31</v>
      </c>
      <c r="P169" s="167">
        <f>SUM([1]Calcs_WC!P$289)</f>
        <v>932.91000000000008</v>
      </c>
      <c r="Q169" s="167">
        <f>SUM([1]Calcs_WC!Q$289)</f>
        <v>932.91000000000008</v>
      </c>
      <c r="R169" s="167">
        <f>SUM([1]Calcs_WC!R$289)</f>
        <v>932.91000000000008</v>
      </c>
      <c r="S169" s="167">
        <f>SUM([1]Calcs_WC!S$289)</f>
        <v>932.91000000000008</v>
      </c>
      <c r="T169" s="167">
        <f>SUM([1]Calcs_WC!T$289)</f>
        <v>932.91000000000008</v>
      </c>
      <c r="U169" s="167">
        <f>SUM([1]Calcs_WC!U$289)</f>
        <v>932.91000000000008</v>
      </c>
      <c r="V169" s="167">
        <f>SUM([1]Calcs_WC!V$289)</f>
        <v>602.91000000000008</v>
      </c>
      <c r="W169" s="167">
        <f>SUM([1]Calcs_WC!W$289)</f>
        <v>602.91000000000008</v>
      </c>
      <c r="X169" s="167">
        <f>SUM([1]Calcs_WC!X$289)</f>
        <v>330</v>
      </c>
      <c r="Y169" s="167">
        <f>SUM([1]Calcs_WC!Y$289)</f>
        <v>0</v>
      </c>
      <c r="Z169" s="167">
        <f>SUM([1]Calcs_WC!Z$289)</f>
        <v>0</v>
      </c>
      <c r="AA169" s="167">
        <f>SUM([1]Calcs_WC!AA$289)</f>
        <v>0</v>
      </c>
      <c r="AB169" s="167">
        <f>SUM([1]Calcs_WC!AB$289)</f>
        <v>0</v>
      </c>
      <c r="AC169" s="167">
        <f>SUM([1]Calcs_WC!AC$289)</f>
        <v>0</v>
      </c>
      <c r="AD169" s="167">
        <f>SUM([1]Calcs_WC!AD$289)</f>
        <v>0</v>
      </c>
      <c r="AE169" s="167">
        <f>SUM([1]Calcs_WC!AE$289)</f>
        <v>0</v>
      </c>
      <c r="AF169" s="167">
        <f>SUM([1]Calcs_WC!AF$289)</f>
        <v>0</v>
      </c>
      <c r="AG169" s="167">
        <f>SUM([1]Calcs_WC!AG$289)</f>
        <v>0</v>
      </c>
      <c r="AH169" s="168">
        <f>SUM([1]Calcs_WC!AH$289)</f>
        <v>0</v>
      </c>
    </row>
    <row r="170" spans="1:34" ht="12.75" hidden="1" customHeight="1" outlineLevel="2" x14ac:dyDescent="0.25">
      <c r="B170" s="140"/>
      <c r="C170" s="141"/>
      <c r="D170" s="165" t="s">
        <v>114</v>
      </c>
      <c r="E170" s="143"/>
      <c r="F170" s="143"/>
      <c r="G170" s="143"/>
      <c r="H170" s="143"/>
      <c r="I170" s="143"/>
      <c r="J170" s="143"/>
      <c r="K170" s="166">
        <f>'[1]Hist&amp;Budget_WC'!L$250</f>
        <v>-25363</v>
      </c>
      <c r="L170" s="166">
        <f>'[1]Hist&amp;Budget_WC'!M$250</f>
        <v>-29381</v>
      </c>
      <c r="M170" s="166">
        <f>'[1]Hist&amp;Budget_WC'!N$250</f>
        <v>-24528</v>
      </c>
      <c r="N170" s="175">
        <f>'[1]Hist&amp;Budget_WC'!O$250</f>
        <v>-13509</v>
      </c>
      <c r="O170" s="167">
        <f>[1]Calcs_WC!O$288</f>
        <v>-20500.7</v>
      </c>
      <c r="P170" s="167">
        <f>[1]Calcs_WC!P$288</f>
        <v>-11012.32</v>
      </c>
      <c r="Q170" s="167">
        <f>[1]Calcs_WC!Q$288</f>
        <v>-10175.0033</v>
      </c>
      <c r="R170" s="167">
        <f>[1]Calcs_WC!R$288</f>
        <v>-14385.159849499998</v>
      </c>
      <c r="S170" s="167">
        <f>[1]Calcs_WC!S$288</f>
        <v>-18217.599747242497</v>
      </c>
      <c r="T170" s="167">
        <f>[1]Calcs_WC!T$288</f>
        <v>-22503.933243451138</v>
      </c>
      <c r="U170" s="167">
        <f>[1]Calcs_WC!U$288</f>
        <v>-31327.370742102903</v>
      </c>
      <c r="V170" s="167">
        <f>[1]Calcs_WC!V$288</f>
        <v>-27471.822803234445</v>
      </c>
      <c r="W170" s="167">
        <f>[1]Calcs_WC!W$288</f>
        <v>-25477.100145282962</v>
      </c>
      <c r="X170" s="167">
        <f>[1]Calcs_WC!X$288</f>
        <v>-16621.162914404638</v>
      </c>
      <c r="Y170" s="167">
        <f>[1]Calcs_WC!Y$288</f>
        <v>-2464.1627475779865</v>
      </c>
      <c r="Z170" s="167">
        <f>[1]Calcs_WC!Z$288</f>
        <v>-10463.891095965091</v>
      </c>
      <c r="AA170" s="167">
        <f>[1]Calcs_WC!AA$288</f>
        <v>-8506.4218133578288</v>
      </c>
      <c r="AB170" s="167">
        <f>[1]Calcs_WC!AB$288</f>
        <v>-1137.2716120032749</v>
      </c>
      <c r="AC170" s="167">
        <f>[1]Calcs_WC!AC$288</f>
        <v>-1165.7034023033568</v>
      </c>
      <c r="AD170" s="167">
        <f>[1]Calcs_WC!AD$288</f>
        <v>-1194.8459873609404</v>
      </c>
      <c r="AE170" s="167">
        <f>[1]Calcs_WC!AE$288</f>
        <v>-1224.7171370449639</v>
      </c>
      <c r="AF170" s="167">
        <f>[1]Calcs_WC!AF$288</f>
        <v>-1255.3350654710878</v>
      </c>
      <c r="AG170" s="167">
        <f>[1]Calcs_WC!AG$288</f>
        <v>-1286.718442107865</v>
      </c>
      <c r="AH170" s="168">
        <f>[1]Calcs_WC!AH$288</f>
        <v>-1318.8864031605613</v>
      </c>
    </row>
    <row r="171" spans="1:34" ht="12.75" hidden="1" customHeight="1" outlineLevel="2" x14ac:dyDescent="0.25">
      <c r="B171" s="140"/>
      <c r="C171" s="141"/>
      <c r="D171" s="165" t="s">
        <v>115</v>
      </c>
      <c r="E171" s="143"/>
      <c r="F171" s="143"/>
      <c r="G171" s="143"/>
      <c r="H171" s="143"/>
      <c r="I171" s="143"/>
      <c r="J171" s="143"/>
      <c r="K171" s="166">
        <f>SUM('[1]Hist&amp;Budget_WC'!L$252:L$255)</f>
        <v>24735</v>
      </c>
      <c r="L171" s="166">
        <f>SUM('[1]Hist&amp;Budget_WC'!M$252:M$255)</f>
        <v>4060</v>
      </c>
      <c r="M171" s="166">
        <f>SUM('[1]Hist&amp;Budget_WC'!N$252:N$255)</f>
        <v>-15270</v>
      </c>
      <c r="N171" s="175">
        <f>SUM('[1]Hist&amp;Budget_WC'!O$252:O$255)</f>
        <v>0</v>
      </c>
      <c r="O171" s="167">
        <f>SUM([1]Calcs_WC!O$290:O$293)</f>
        <v>0</v>
      </c>
      <c r="P171" s="167">
        <f>SUM([1]Calcs_WC!P$290:P$293)</f>
        <v>0</v>
      </c>
      <c r="Q171" s="167">
        <f>SUM([1]Calcs_WC!Q$290:Q$293)</f>
        <v>0</v>
      </c>
      <c r="R171" s="167">
        <f>SUM([1]Calcs_WC!R$290:R$293)</f>
        <v>0</v>
      </c>
      <c r="S171" s="167">
        <f>SUM([1]Calcs_WC!S$290:S$293)</f>
        <v>0</v>
      </c>
      <c r="T171" s="167">
        <f>SUM([1]Calcs_WC!T$290:T$293)</f>
        <v>0</v>
      </c>
      <c r="U171" s="167">
        <f>SUM([1]Calcs_WC!U$290:U$293)</f>
        <v>0</v>
      </c>
      <c r="V171" s="167">
        <f>SUM([1]Calcs_WC!V$290:V$293)</f>
        <v>0</v>
      </c>
      <c r="W171" s="167">
        <f>SUM([1]Calcs_WC!W$290:W$293)</f>
        <v>0</v>
      </c>
      <c r="X171" s="167">
        <f>SUM([1]Calcs_WC!X$290:X$293)</f>
        <v>0</v>
      </c>
      <c r="Y171" s="167">
        <f>SUM([1]Calcs_WC!Y$290:Y$293)</f>
        <v>0</v>
      </c>
      <c r="Z171" s="167">
        <f>SUM([1]Calcs_WC!Z$290:Z$293)</f>
        <v>0</v>
      </c>
      <c r="AA171" s="167">
        <f>SUM([1]Calcs_WC!AA$290:AA$293)</f>
        <v>0</v>
      </c>
      <c r="AB171" s="167">
        <f>SUM([1]Calcs_WC!AB$290:AB$293)</f>
        <v>0</v>
      </c>
      <c r="AC171" s="167">
        <f>SUM([1]Calcs_WC!AC$290:AC$293)</f>
        <v>0</v>
      </c>
      <c r="AD171" s="167">
        <f>SUM([1]Calcs_WC!AD$290:AD$293)</f>
        <v>0</v>
      </c>
      <c r="AE171" s="167">
        <f>SUM([1]Calcs_WC!AE$290:AE$293)</f>
        <v>0</v>
      </c>
      <c r="AF171" s="167">
        <f>SUM([1]Calcs_WC!AF$290:AF$293)</f>
        <v>0</v>
      </c>
      <c r="AG171" s="167">
        <f>SUM([1]Calcs_WC!AG$290:AG$293)</f>
        <v>0</v>
      </c>
      <c r="AH171" s="168">
        <f>SUM([1]Calcs_WC!AH$290:AH$293)</f>
        <v>0</v>
      </c>
    </row>
    <row r="172" spans="1:34" ht="12.75" hidden="1" customHeight="1" outlineLevel="2" x14ac:dyDescent="0.25">
      <c r="B172" s="140"/>
      <c r="C172" s="141"/>
      <c r="D172" s="169" t="s">
        <v>116</v>
      </c>
      <c r="E172" s="170"/>
      <c r="F172" s="170"/>
      <c r="G172" s="170"/>
      <c r="H172" s="170"/>
      <c r="I172" s="170"/>
      <c r="J172" s="170"/>
      <c r="K172" s="171">
        <f t="shared" ref="K172:AH172" si="21">SUM(K169:K171)</f>
        <v>53</v>
      </c>
      <c r="L172" s="171">
        <f t="shared" si="21"/>
        <v>-24611</v>
      </c>
      <c r="M172" s="171">
        <f t="shared" si="21"/>
        <v>-39201</v>
      </c>
      <c r="N172" s="172">
        <f t="shared" si="21"/>
        <v>-11245</v>
      </c>
      <c r="O172" s="172">
        <f t="shared" si="21"/>
        <v>-19299.39</v>
      </c>
      <c r="P172" s="172">
        <f t="shared" si="21"/>
        <v>-10079.41</v>
      </c>
      <c r="Q172" s="172">
        <f t="shared" si="21"/>
        <v>-9242.0933000000005</v>
      </c>
      <c r="R172" s="172">
        <f t="shared" si="21"/>
        <v>-13452.249849499998</v>
      </c>
      <c r="S172" s="172">
        <f t="shared" si="21"/>
        <v>-17284.689747242497</v>
      </c>
      <c r="T172" s="172">
        <f t="shared" si="21"/>
        <v>-21571.023243451138</v>
      </c>
      <c r="U172" s="172">
        <f t="shared" si="21"/>
        <v>-30394.460742102903</v>
      </c>
      <c r="V172" s="172">
        <f t="shared" si="21"/>
        <v>-26868.912803234445</v>
      </c>
      <c r="W172" s="172">
        <f t="shared" si="21"/>
        <v>-24874.190145282962</v>
      </c>
      <c r="X172" s="172">
        <f t="shared" si="21"/>
        <v>-16291.162914404638</v>
      </c>
      <c r="Y172" s="172">
        <f t="shared" si="21"/>
        <v>-2464.1627475779865</v>
      </c>
      <c r="Z172" s="172">
        <f t="shared" si="21"/>
        <v>-10463.891095965091</v>
      </c>
      <c r="AA172" s="172">
        <f t="shared" si="21"/>
        <v>-8506.4218133578288</v>
      </c>
      <c r="AB172" s="172">
        <f t="shared" si="21"/>
        <v>-1137.2716120032749</v>
      </c>
      <c r="AC172" s="172">
        <f t="shared" si="21"/>
        <v>-1165.7034023033568</v>
      </c>
      <c r="AD172" s="172">
        <f t="shared" si="21"/>
        <v>-1194.8459873609404</v>
      </c>
      <c r="AE172" s="172">
        <f t="shared" si="21"/>
        <v>-1224.7171370449639</v>
      </c>
      <c r="AF172" s="172">
        <f t="shared" si="21"/>
        <v>-1255.3350654710878</v>
      </c>
      <c r="AG172" s="172">
        <f t="shared" si="21"/>
        <v>-1286.718442107865</v>
      </c>
      <c r="AH172" s="173">
        <f t="shared" si="21"/>
        <v>-1318.8864031605613</v>
      </c>
    </row>
    <row r="173" spans="1:34" ht="12.75" hidden="1" customHeight="1" outlineLevel="2" x14ac:dyDescent="0.25">
      <c r="B173" s="140"/>
      <c r="C173" s="141"/>
      <c r="D173" s="142"/>
      <c r="E173" s="143"/>
      <c r="F173" s="143"/>
      <c r="G173" s="143"/>
      <c r="H173" s="143"/>
      <c r="I173" s="143"/>
      <c r="J173" s="143"/>
      <c r="K173" s="174"/>
      <c r="L173" s="174"/>
      <c r="M173" s="174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5"/>
      <c r="AG173" s="175"/>
      <c r="AH173" s="176"/>
    </row>
    <row r="174" spans="1:34" ht="12.75" hidden="1" customHeight="1" outlineLevel="2" x14ac:dyDescent="0.25">
      <c r="B174" s="140"/>
      <c r="C174" s="141"/>
      <c r="D174" s="142" t="s">
        <v>117</v>
      </c>
      <c r="E174" s="143"/>
      <c r="F174" s="143"/>
      <c r="G174" s="143"/>
      <c r="H174" s="143"/>
      <c r="I174" s="143"/>
      <c r="J174" s="143"/>
      <c r="K174" s="174"/>
      <c r="L174" s="174"/>
      <c r="M174" s="174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5"/>
      <c r="AG174" s="175"/>
      <c r="AH174" s="176"/>
    </row>
    <row r="175" spans="1:34" ht="12.75" hidden="1" customHeight="1" outlineLevel="2" x14ac:dyDescent="0.25">
      <c r="B175" s="140"/>
      <c r="C175" s="141"/>
      <c r="D175" s="165" t="s">
        <v>118</v>
      </c>
      <c r="E175" s="143"/>
      <c r="F175" s="143"/>
      <c r="G175" s="143"/>
      <c r="H175" s="143"/>
      <c r="I175" s="143"/>
      <c r="J175" s="143"/>
      <c r="K175" s="166">
        <f>'[1]Hist&amp;Budget_WC'!L$260</f>
        <v>0</v>
      </c>
      <c r="L175" s="174">
        <f>'[1]Hist&amp;Budget_WC'!M$260</f>
        <v>2700</v>
      </c>
      <c r="M175" s="174">
        <f>'[1]Hist&amp;Budget_WC'!N$260</f>
        <v>5090</v>
      </c>
      <c r="N175" s="175">
        <f>'[1]Hist&amp;Budget_WC'!O$260</f>
        <v>0</v>
      </c>
      <c r="O175" s="167">
        <f>[1]Calcs_WC!O$298</f>
        <v>2750</v>
      </c>
      <c r="P175" s="175">
        <f>[1]Calcs_WC!P$298</f>
        <v>1050</v>
      </c>
      <c r="Q175" s="175">
        <f>[1]Calcs_WC!Q$298</f>
        <v>0</v>
      </c>
      <c r="R175" s="175">
        <f>[1]Calcs_WC!R$298</f>
        <v>0</v>
      </c>
      <c r="S175" s="175">
        <f>[1]Calcs_WC!S$298</f>
        <v>0</v>
      </c>
      <c r="T175" s="175">
        <f>[1]Calcs_WC!T$298</f>
        <v>3201</v>
      </c>
      <c r="U175" s="175">
        <f>[1]Calcs_WC!U$298</f>
        <v>9160</v>
      </c>
      <c r="V175" s="175">
        <f>[1]Calcs_WC!V$298</f>
        <v>5939</v>
      </c>
      <c r="W175" s="175">
        <f>[1]Calcs_WC!W$298</f>
        <v>0</v>
      </c>
      <c r="X175" s="175">
        <f>[1]Calcs_WC!X$298</f>
        <v>0</v>
      </c>
      <c r="Y175" s="175">
        <f>[1]Calcs_WC!Y$298</f>
        <v>0</v>
      </c>
      <c r="Z175" s="175">
        <f>[1]Calcs_WC!Z$298</f>
        <v>0</v>
      </c>
      <c r="AA175" s="175">
        <f>[1]Calcs_WC!AA$298</f>
        <v>0</v>
      </c>
      <c r="AB175" s="175">
        <f>[1]Calcs_WC!AB$298</f>
        <v>0</v>
      </c>
      <c r="AC175" s="175">
        <f>[1]Calcs_WC!AC$298</f>
        <v>0</v>
      </c>
      <c r="AD175" s="175">
        <f>[1]Calcs_WC!AD$298</f>
        <v>0</v>
      </c>
      <c r="AE175" s="175">
        <f>[1]Calcs_WC!AE$298</f>
        <v>0</v>
      </c>
      <c r="AF175" s="175">
        <f>[1]Calcs_WC!AF$298</f>
        <v>0</v>
      </c>
      <c r="AG175" s="175">
        <f>[1]Calcs_WC!AG$298</f>
        <v>0</v>
      </c>
      <c r="AH175" s="176">
        <f>[1]Calcs_WC!AH$298</f>
        <v>0</v>
      </c>
    </row>
    <row r="176" spans="1:34" ht="12.75" hidden="1" customHeight="1" outlineLevel="2" x14ac:dyDescent="0.25">
      <c r="B176" s="140"/>
      <c r="C176" s="141"/>
      <c r="D176" s="165" t="s">
        <v>119</v>
      </c>
      <c r="E176" s="143"/>
      <c r="F176" s="143"/>
      <c r="G176" s="143"/>
      <c r="H176" s="143"/>
      <c r="I176" s="143"/>
      <c r="J176" s="143"/>
      <c r="K176" s="166">
        <f>'[1]Hist&amp;Budget_WC'!L$261</f>
        <v>-101</v>
      </c>
      <c r="L176" s="174">
        <f>'[1]Hist&amp;Budget_WC'!M$261</f>
        <v>-108</v>
      </c>
      <c r="M176" s="174">
        <f>'[1]Hist&amp;Budget_WC'!N$261</f>
        <v>-440</v>
      </c>
      <c r="N176" s="175">
        <f>'[1]Hist&amp;Budget_WC'!O$261</f>
        <v>-450</v>
      </c>
      <c r="O176" s="175">
        <f>[1]Calcs_WC!O$299</f>
        <v>-628.6733534561663</v>
      </c>
      <c r="P176" s="175">
        <f>[1]Calcs_WC!P$299</f>
        <v>-874.9601377608484</v>
      </c>
      <c r="Q176" s="175">
        <f>[1]Calcs_WC!Q$299</f>
        <v>-985.68536632653786</v>
      </c>
      <c r="R176" s="175">
        <f>[1]Calcs_WC!R$299</f>
        <v>-1016.2074197044054</v>
      </c>
      <c r="S176" s="175">
        <f>[1]Calcs_WC!S$299</f>
        <v>-1048.0197224028532</v>
      </c>
      <c r="T176" s="175">
        <f>[1]Calcs_WC!T$299</f>
        <v>-1088.1218366393073</v>
      </c>
      <c r="U176" s="175">
        <f>[1]Calcs_WC!U$299</f>
        <v>-1221.5188089989315</v>
      </c>
      <c r="V176" s="175">
        <f>[1]Calcs_WC!V$299</f>
        <v>-1477.1396764386268</v>
      </c>
      <c r="W176" s="175">
        <f>[1]Calcs_WC!W$299</f>
        <v>-1408.8242601071627</v>
      </c>
      <c r="X176" s="175">
        <f>[1]Calcs_WC!X$299</f>
        <v>-1475.3212185917503</v>
      </c>
      <c r="Y176" s="175">
        <f>[1]Calcs_WC!Y$299</f>
        <v>-1518.9495807011469</v>
      </c>
      <c r="Z176" s="175">
        <f>[1]Calcs_WC!Z$299</f>
        <v>-1285.5819105904066</v>
      </c>
      <c r="AA176" s="175">
        <f>[1]Calcs_WC!AA$299</f>
        <v>-1240.4515669868833</v>
      </c>
      <c r="AB176" s="175">
        <f>[1]Calcs_WC!AB$299</f>
        <v>-1309.1887121383454</v>
      </c>
      <c r="AC176" s="175">
        <f>[1]Calcs_WC!AC$299</f>
        <v>-1382.1797203056335</v>
      </c>
      <c r="AD176" s="175">
        <f>[1]Calcs_WC!AD$299</f>
        <v>-1202.273973208115</v>
      </c>
      <c r="AE176" s="175">
        <f>[1]Calcs_WC!AE$299</f>
        <v>-1135.5626475745341</v>
      </c>
      <c r="AF176" s="175">
        <f>[1]Calcs_WC!AF$299</f>
        <v>-1193.4910457569604</v>
      </c>
      <c r="AG176" s="175">
        <f>[1]Calcs_WC!AG$299</f>
        <v>-1102.7932435535431</v>
      </c>
      <c r="AH176" s="176">
        <f>[1]Calcs_WC!AH$299</f>
        <v>-998.83028030581409</v>
      </c>
    </row>
    <row r="177" spans="1:34" ht="12.75" hidden="1" customHeight="1" outlineLevel="2" x14ac:dyDescent="0.25">
      <c r="B177" s="140"/>
      <c r="C177" s="141"/>
      <c r="D177" s="165" t="s">
        <v>120</v>
      </c>
      <c r="E177" s="143"/>
      <c r="F177" s="143"/>
      <c r="G177" s="143"/>
      <c r="H177" s="143"/>
      <c r="I177" s="143"/>
      <c r="J177" s="143"/>
      <c r="K177" s="166">
        <f>SUM('[1]Hist&amp;Budget_WC'!L$262:L$265)*(1-$I$43)</f>
        <v>-277</v>
      </c>
      <c r="L177" s="166">
        <f>SUM('[1]Hist&amp;Budget_WC'!M$262:M$265)*(1-$I$43)</f>
        <v>-271</v>
      </c>
      <c r="M177" s="166">
        <f>SUM('[1]Hist&amp;Budget_WC'!N$262:N$265)*(1-$I$43)</f>
        <v>-367</v>
      </c>
      <c r="N177" s="175">
        <f>SUM('[1]Hist&amp;Budget_WC'!O$262:O$265)*(1-$I$43)</f>
        <v>-339</v>
      </c>
      <c r="O177" s="167">
        <f>SUM([1]Calcs_WC!O$300:O$303)*(1-$I$43)</f>
        <v>-383.45803997614189</v>
      </c>
      <c r="P177" s="167">
        <f>SUM([1]Calcs_WC!P$300:P$303)*(1-$I$43)</f>
        <v>-439.40638657741897</v>
      </c>
      <c r="Q177" s="167">
        <f>SUM([1]Calcs_WC!Q$300:Q$303)*(1-$I$43)</f>
        <v>-440.2088181383694</v>
      </c>
      <c r="R177" s="167">
        <f>SUM([1]Calcs_WC!R$300:R$303)*(1-$I$43)</f>
        <v>-409.68676476050177</v>
      </c>
      <c r="S177" s="167">
        <f>SUM([1]Calcs_WC!S$300:S$303)*(1-$I$43)</f>
        <v>-377.87446206205402</v>
      </c>
      <c r="T177" s="167">
        <f>SUM([1]Calcs_WC!T$300:T$303)*(1-$I$43)</f>
        <v>-360.70530600748606</v>
      </c>
      <c r="U177" s="167">
        <f>SUM([1]Calcs_WC!U$300:U$303)*(1-$I$43)</f>
        <v>-545.19595860520826</v>
      </c>
      <c r="V177" s="167">
        <f>SUM([1]Calcs_WC!V$300:V$303)*(1-$I$43)</f>
        <v>-1029.3865955128044</v>
      </c>
      <c r="W177" s="167">
        <f>SUM([1]Calcs_WC!W$300:W$303)*(1-$I$43)</f>
        <v>-1294.9932799158819</v>
      </c>
      <c r="X177" s="167">
        <f>SUM([1]Calcs_WC!X$300:X$303)*(1-$I$43)</f>
        <v>-1228.4963214312943</v>
      </c>
      <c r="Y177" s="167">
        <f>SUM([1]Calcs_WC!Y$300:Y$303)*(1-$I$43)</f>
        <v>-1158.3137545298405</v>
      </c>
      <c r="Z177" s="167">
        <f>SUM([1]Calcs_WC!Z$300:Z$303)*(1-$I$43)</f>
        <v>-1089.4462937346213</v>
      </c>
      <c r="AA177" s="167">
        <f>SUM([1]Calcs_WC!AA$300:AA$303)*(1-$I$43)</f>
        <v>-1023.0489772115047</v>
      </c>
      <c r="AB177" s="167">
        <f>SUM([1]Calcs_WC!AB$300:AB$303)*(1-$I$43)</f>
        <v>-954.31183206004255</v>
      </c>
      <c r="AC177" s="167">
        <f>SUM([1]Calcs_WC!AC$300:AC$303)*(1-$I$43)</f>
        <v>-881.32082389275479</v>
      </c>
      <c r="AD177" s="167">
        <f>SUM([1]Calcs_WC!AD$300:AD$303)*(1-$I$43)</f>
        <v>-809.50849213580068</v>
      </c>
      <c r="AE177" s="167">
        <f>SUM([1]Calcs_WC!AE$300:AE$303)*(1-$I$43)</f>
        <v>-752.07028749401502</v>
      </c>
      <c r="AF177" s="167">
        <f>SUM([1]Calcs_WC!AF$300:AF$303)*(1-$I$43)</f>
        <v>-694.14188931158878</v>
      </c>
      <c r="AG177" s="167">
        <f>SUM([1]Calcs_WC!AG$300:AG$303)*(1-$I$43)</f>
        <v>-633.55084967885989</v>
      </c>
      <c r="AH177" s="168">
        <f>SUM([1]Calcs_WC!AH$300:AH$303)*(1-$I$43)</f>
        <v>-574.45232411223594</v>
      </c>
    </row>
    <row r="178" spans="1:34" ht="12.75" hidden="1" customHeight="1" outlineLevel="2" x14ac:dyDescent="0.25">
      <c r="B178" s="140"/>
      <c r="C178" s="141"/>
      <c r="D178" s="165" t="s">
        <v>121</v>
      </c>
      <c r="E178" s="143"/>
      <c r="F178" s="143"/>
      <c r="G178" s="143"/>
      <c r="H178" s="143"/>
      <c r="I178" s="143"/>
      <c r="J178" s="143"/>
      <c r="K178" s="166">
        <f>'[1]Hist&amp;Budget_WC'!L$266</f>
        <v>0</v>
      </c>
      <c r="L178" s="174">
        <f>'[1]Hist&amp;Budget_WC'!M$266</f>
        <v>0</v>
      </c>
      <c r="M178" s="174">
        <f>'[1]Hist&amp;Budget_WC'!N$266</f>
        <v>0</v>
      </c>
      <c r="N178" s="175">
        <f>'[1]Hist&amp;Budget_WC'!O$266</f>
        <v>0</v>
      </c>
      <c r="O178" s="167">
        <f>[1]Calcs_WC!O$304</f>
        <v>0</v>
      </c>
      <c r="P178" s="175">
        <f>[1]Calcs_WC!P$304</f>
        <v>0</v>
      </c>
      <c r="Q178" s="175">
        <f>[1]Calcs_WC!Q$304</f>
        <v>0</v>
      </c>
      <c r="R178" s="175">
        <f>[1]Calcs_WC!R$304</f>
        <v>0</v>
      </c>
      <c r="S178" s="175">
        <f>[1]Calcs_WC!S$304</f>
        <v>0</v>
      </c>
      <c r="T178" s="175">
        <f>[1]Calcs_WC!T$304</f>
        <v>0</v>
      </c>
      <c r="U178" s="175">
        <f>[1]Calcs_WC!U$304</f>
        <v>0</v>
      </c>
      <c r="V178" s="175">
        <f>[1]Calcs_WC!V$304</f>
        <v>0</v>
      </c>
      <c r="W178" s="175">
        <f>[1]Calcs_WC!W$304</f>
        <v>0</v>
      </c>
      <c r="X178" s="175">
        <f>[1]Calcs_WC!X$304</f>
        <v>0</v>
      </c>
      <c r="Y178" s="175">
        <f>[1]Calcs_WC!Y$304</f>
        <v>0</v>
      </c>
      <c r="Z178" s="175">
        <f>[1]Calcs_WC!Z$304</f>
        <v>0</v>
      </c>
      <c r="AA178" s="175">
        <f>[1]Calcs_WC!AA$304</f>
        <v>0</v>
      </c>
      <c r="AB178" s="175">
        <f>[1]Calcs_WC!AB$304</f>
        <v>0</v>
      </c>
      <c r="AC178" s="175">
        <f>[1]Calcs_WC!AC$304</f>
        <v>0</v>
      </c>
      <c r="AD178" s="175">
        <f>[1]Calcs_WC!AD$304</f>
        <v>0</v>
      </c>
      <c r="AE178" s="175">
        <f>[1]Calcs_WC!AE$304</f>
        <v>0</v>
      </c>
      <c r="AF178" s="175">
        <f>[1]Calcs_WC!AF$304</f>
        <v>0</v>
      </c>
      <c r="AG178" s="175">
        <f>[1]Calcs_WC!AG$304</f>
        <v>0</v>
      </c>
      <c r="AH178" s="176">
        <f>[1]Calcs_WC!AH$304</f>
        <v>0</v>
      </c>
    </row>
    <row r="179" spans="1:34" ht="12.75" hidden="1" customHeight="1" outlineLevel="2" x14ac:dyDescent="0.25">
      <c r="B179" s="140"/>
      <c r="C179" s="141"/>
      <c r="D179" s="169" t="s">
        <v>122</v>
      </c>
      <c r="E179" s="170"/>
      <c r="F179" s="170"/>
      <c r="G179" s="170"/>
      <c r="H179" s="170"/>
      <c r="I179" s="170"/>
      <c r="J179" s="170"/>
      <c r="K179" s="171">
        <f>SUM(K175:K178)</f>
        <v>-378</v>
      </c>
      <c r="L179" s="171">
        <f>SUM(L175:L178)</f>
        <v>2321</v>
      </c>
      <c r="M179" s="171">
        <f>SUM(M175:M178)</f>
        <v>4283</v>
      </c>
      <c r="N179" s="172">
        <f>SUM(N175:N178)</f>
        <v>-789</v>
      </c>
      <c r="O179" s="172">
        <f>SUM(O175:O178)</f>
        <v>1737.8686065676918</v>
      </c>
      <c r="P179" s="172">
        <f t="shared" ref="P179:AH179" si="22">SUM(P175:P178)</f>
        <v>-264.36652433826737</v>
      </c>
      <c r="Q179" s="172">
        <f t="shared" si="22"/>
        <v>-1425.8941844649073</v>
      </c>
      <c r="R179" s="172">
        <f t="shared" si="22"/>
        <v>-1425.8941844649071</v>
      </c>
      <c r="S179" s="172">
        <f t="shared" si="22"/>
        <v>-1425.8941844649071</v>
      </c>
      <c r="T179" s="172">
        <f t="shared" si="22"/>
        <v>1752.1728573532066</v>
      </c>
      <c r="U179" s="172">
        <f t="shared" si="22"/>
        <v>7393.2852323958605</v>
      </c>
      <c r="V179" s="172">
        <f t="shared" si="22"/>
        <v>3432.4737280485692</v>
      </c>
      <c r="W179" s="172">
        <f t="shared" si="22"/>
        <v>-2703.8175400230448</v>
      </c>
      <c r="X179" s="172">
        <f t="shared" si="22"/>
        <v>-2703.8175400230448</v>
      </c>
      <c r="Y179" s="172">
        <f t="shared" si="22"/>
        <v>-2677.2633352309876</v>
      </c>
      <c r="Z179" s="172">
        <f t="shared" si="22"/>
        <v>-2375.0282043250281</v>
      </c>
      <c r="AA179" s="172">
        <f t="shared" si="22"/>
        <v>-2263.5005441983881</v>
      </c>
      <c r="AB179" s="172">
        <f t="shared" si="22"/>
        <v>-2263.5005441983881</v>
      </c>
      <c r="AC179" s="172">
        <f t="shared" si="22"/>
        <v>-2263.5005441983885</v>
      </c>
      <c r="AD179" s="172">
        <f t="shared" si="22"/>
        <v>-2011.7824653439156</v>
      </c>
      <c r="AE179" s="172">
        <f t="shared" si="22"/>
        <v>-1887.6329350685492</v>
      </c>
      <c r="AF179" s="172">
        <f t="shared" si="22"/>
        <v>-1887.6329350685492</v>
      </c>
      <c r="AG179" s="172">
        <f t="shared" si="22"/>
        <v>-1736.3440932324029</v>
      </c>
      <c r="AH179" s="173">
        <f t="shared" si="22"/>
        <v>-1573.2826044180501</v>
      </c>
    </row>
    <row r="180" spans="1:34" ht="12.75" hidden="1" customHeight="1" outlineLevel="2" x14ac:dyDescent="0.25">
      <c r="B180" s="140"/>
      <c r="C180" s="141"/>
      <c r="D180" s="165"/>
      <c r="E180" s="143"/>
      <c r="F180" s="143"/>
      <c r="G180" s="143"/>
      <c r="H180" s="143"/>
      <c r="I180" s="143"/>
      <c r="J180" s="143"/>
      <c r="K180" s="177"/>
      <c r="L180" s="177"/>
      <c r="M180" s="177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  <c r="AC180" s="178"/>
      <c r="AD180" s="178"/>
      <c r="AE180" s="178"/>
      <c r="AF180" s="178"/>
      <c r="AG180" s="178"/>
      <c r="AH180" s="179"/>
    </row>
    <row r="181" spans="1:34" ht="12.75" hidden="1" customHeight="1" outlineLevel="2" thickBot="1" x14ac:dyDescent="0.3">
      <c r="B181" s="140"/>
      <c r="C181" s="141"/>
      <c r="D181" s="147" t="s">
        <v>123</v>
      </c>
      <c r="E181" s="148"/>
      <c r="F181" s="148"/>
      <c r="G181" s="148"/>
      <c r="H181" s="148"/>
      <c r="I181" s="148"/>
      <c r="J181" s="148"/>
      <c r="K181" s="180">
        <f>SUM(K166,K172,K179)</f>
        <v>19469</v>
      </c>
      <c r="L181" s="180">
        <f>SUM(L166,L172,L179)</f>
        <v>-7533</v>
      </c>
      <c r="M181" s="180">
        <f>SUM(M166,M172,M179)</f>
        <v>-7194</v>
      </c>
      <c r="N181" s="181">
        <f>SUM(N166,N172,N179)</f>
        <v>-795</v>
      </c>
      <c r="O181" s="182">
        <f>SUM(O166,O172,O179)</f>
        <v>-3974.762866035042</v>
      </c>
      <c r="P181" s="181">
        <f t="shared" ref="P181:AH181" si="23">SUM(P166,P172,P179)</f>
        <v>-74.598497773775193</v>
      </c>
      <c r="Q181" s="181">
        <f t="shared" si="23"/>
        <v>1042.7845796041672</v>
      </c>
      <c r="R181" s="181">
        <f t="shared" si="23"/>
        <v>433.5468932760632</v>
      </c>
      <c r="S181" s="181">
        <f t="shared" si="23"/>
        <v>-115.6804247176824</v>
      </c>
      <c r="T181" s="181">
        <f t="shared" si="23"/>
        <v>1583.7886207231579</v>
      </c>
      <c r="U181" s="181">
        <f t="shared" si="23"/>
        <v>3259.9040231423487</v>
      </c>
      <c r="V181" s="181">
        <f t="shared" si="23"/>
        <v>2018.0914838927106</v>
      </c>
      <c r="W181" s="181">
        <f t="shared" si="23"/>
        <v>-3059.4386683007233</v>
      </c>
      <c r="X181" s="181">
        <f t="shared" si="23"/>
        <v>811.60798145760236</v>
      </c>
      <c r="Y181" s="181">
        <f t="shared" si="23"/>
        <v>12742.747740106142</v>
      </c>
      <c r="Z181" s="181">
        <f t="shared" si="23"/>
        <v>5632.6297498698877</v>
      </c>
      <c r="AA181" s="181">
        <f t="shared" si="23"/>
        <v>7416.6862232437816</v>
      </c>
      <c r="AB181" s="181">
        <f t="shared" si="23"/>
        <v>13910.428693424827</v>
      </c>
      <c r="AC181" s="181">
        <f t="shared" si="23"/>
        <v>13372.823103885725</v>
      </c>
      <c r="AD181" s="181">
        <f t="shared" si="23"/>
        <v>13633.259882299608</v>
      </c>
      <c r="AE181" s="181">
        <f t="shared" si="23"/>
        <v>13534.827312129055</v>
      </c>
      <c r="AF181" s="181">
        <f t="shared" si="23"/>
        <v>13242.414815891156</v>
      </c>
      <c r="AG181" s="181">
        <f t="shared" si="23"/>
        <v>12851.79686801523</v>
      </c>
      <c r="AH181" s="183">
        <f t="shared" si="23"/>
        <v>13142.205094222722</v>
      </c>
    </row>
    <row r="182" spans="1:34" ht="12.75" hidden="1" customHeight="1" outlineLevel="2" thickTop="1" x14ac:dyDescent="0.25">
      <c r="B182" s="140"/>
      <c r="C182" s="141"/>
      <c r="D182" s="142"/>
      <c r="E182" s="143"/>
      <c r="F182" s="143"/>
      <c r="G182" s="143"/>
      <c r="H182" s="143"/>
      <c r="I182" s="143"/>
      <c r="J182" s="143"/>
      <c r="K182" s="177"/>
      <c r="L182" s="177"/>
      <c r="M182" s="177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/>
      <c r="AE182" s="178"/>
      <c r="AF182" s="178"/>
      <c r="AG182" s="178"/>
      <c r="AH182" s="179"/>
    </row>
    <row r="183" spans="1:34" ht="10.5" hidden="1" outlineLevel="2" x14ac:dyDescent="0.25">
      <c r="B183" s="140"/>
      <c r="C183" s="141"/>
      <c r="D183" s="184" t="s">
        <v>124</v>
      </c>
      <c r="E183" s="143"/>
      <c r="F183" s="143"/>
      <c r="G183" s="143"/>
      <c r="H183" s="143"/>
      <c r="I183" s="143"/>
      <c r="J183" s="143"/>
      <c r="K183" s="185">
        <f>'[1]Hist&amp;Budget_WC'!L$271</f>
        <v>3651</v>
      </c>
      <c r="L183" s="174">
        <f>K185</f>
        <v>23120</v>
      </c>
      <c r="M183" s="174">
        <f>L185</f>
        <v>15587</v>
      </c>
      <c r="N183" s="175">
        <f>'[1]Hist&amp;Budget_WC'!O271</f>
        <v>27170</v>
      </c>
      <c r="O183" s="175">
        <f>N185</f>
        <v>26375</v>
      </c>
      <c r="P183" s="175">
        <f t="shared" ref="P183:AH183" si="24">O185</f>
        <v>22400.237133964958</v>
      </c>
      <c r="Q183" s="175">
        <f t="shared" si="24"/>
        <v>22325.638636191183</v>
      </c>
      <c r="R183" s="175">
        <f t="shared" si="24"/>
        <v>23368.423215795348</v>
      </c>
      <c r="S183" s="175">
        <f t="shared" si="24"/>
        <v>23801.970109071412</v>
      </c>
      <c r="T183" s="175">
        <f t="shared" si="24"/>
        <v>23686.289684353731</v>
      </c>
      <c r="U183" s="175">
        <f t="shared" si="24"/>
        <v>25270.078305076888</v>
      </c>
      <c r="V183" s="175">
        <f t="shared" si="24"/>
        <v>28529.982328219237</v>
      </c>
      <c r="W183" s="175">
        <f t="shared" si="24"/>
        <v>30548.073812111947</v>
      </c>
      <c r="X183" s="175">
        <f t="shared" si="24"/>
        <v>27488.635143811225</v>
      </c>
      <c r="Y183" s="175">
        <f t="shared" si="24"/>
        <v>28300.243125268826</v>
      </c>
      <c r="Z183" s="175">
        <f t="shared" si="24"/>
        <v>41042.990865374966</v>
      </c>
      <c r="AA183" s="175">
        <f t="shared" si="24"/>
        <v>46675.620615244858</v>
      </c>
      <c r="AB183" s="175">
        <f t="shared" si="24"/>
        <v>54092.306838488643</v>
      </c>
      <c r="AC183" s="175">
        <f t="shared" si="24"/>
        <v>68002.735531913466</v>
      </c>
      <c r="AD183" s="175">
        <f t="shared" si="24"/>
        <v>81375.558635799185</v>
      </c>
      <c r="AE183" s="175">
        <f t="shared" si="24"/>
        <v>95008.818518098793</v>
      </c>
      <c r="AF183" s="175">
        <f t="shared" si="24"/>
        <v>108543.64583022785</v>
      </c>
      <c r="AG183" s="175">
        <f t="shared" si="24"/>
        <v>121786.060646119</v>
      </c>
      <c r="AH183" s="176">
        <f t="shared" si="24"/>
        <v>134637.85751413423</v>
      </c>
    </row>
    <row r="184" spans="1:34" ht="12.75" hidden="1" customHeight="1" outlineLevel="2" x14ac:dyDescent="0.25">
      <c r="B184" s="140"/>
      <c r="C184" s="141"/>
      <c r="D184" s="184"/>
      <c r="E184" s="143"/>
      <c r="F184" s="143"/>
      <c r="G184" s="143"/>
      <c r="H184" s="143"/>
      <c r="I184" s="143"/>
      <c r="J184" s="143"/>
      <c r="K184" s="177"/>
      <c r="L184" s="177"/>
      <c r="M184" s="177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  <c r="AA184" s="178"/>
      <c r="AB184" s="178"/>
      <c r="AC184" s="178"/>
      <c r="AD184" s="178"/>
      <c r="AE184" s="178"/>
      <c r="AF184" s="178"/>
      <c r="AG184" s="178"/>
      <c r="AH184" s="179"/>
    </row>
    <row r="185" spans="1:34" s="195" customFormat="1" ht="25.4" hidden="1" customHeight="1" outlineLevel="2" x14ac:dyDescent="0.25">
      <c r="A185" s="186"/>
      <c r="B185" s="187"/>
      <c r="C185" s="188"/>
      <c r="D185" s="189" t="s">
        <v>125</v>
      </c>
      <c r="E185" s="190"/>
      <c r="F185" s="190"/>
      <c r="G185" s="190"/>
      <c r="H185" s="190"/>
      <c r="I185" s="190"/>
      <c r="J185" s="190"/>
      <c r="K185" s="191">
        <f>SUM(K181,K183)</f>
        <v>23120</v>
      </c>
      <c r="L185" s="191">
        <f>SUM(L181,L183)</f>
        <v>15587</v>
      </c>
      <c r="M185" s="191">
        <f>SUM(M181,M183)</f>
        <v>8393</v>
      </c>
      <c r="N185" s="192">
        <f>SUM(N181,N183)</f>
        <v>26375</v>
      </c>
      <c r="O185" s="193">
        <f>SUM(O181,O183)</f>
        <v>22400.237133964958</v>
      </c>
      <c r="P185" s="192">
        <f t="shared" ref="P185:AH185" si="25">SUM(P181,P183)</f>
        <v>22325.638636191183</v>
      </c>
      <c r="Q185" s="192">
        <f t="shared" si="25"/>
        <v>23368.423215795348</v>
      </c>
      <c r="R185" s="192">
        <f t="shared" si="25"/>
        <v>23801.970109071412</v>
      </c>
      <c r="S185" s="192">
        <f t="shared" si="25"/>
        <v>23686.289684353731</v>
      </c>
      <c r="T185" s="192">
        <f t="shared" si="25"/>
        <v>25270.078305076888</v>
      </c>
      <c r="U185" s="192">
        <f t="shared" si="25"/>
        <v>28529.982328219237</v>
      </c>
      <c r="V185" s="192">
        <f t="shared" si="25"/>
        <v>30548.073812111947</v>
      </c>
      <c r="W185" s="192">
        <f t="shared" si="25"/>
        <v>27488.635143811225</v>
      </c>
      <c r="X185" s="192">
        <f t="shared" si="25"/>
        <v>28300.243125268826</v>
      </c>
      <c r="Y185" s="192">
        <f t="shared" si="25"/>
        <v>41042.990865374966</v>
      </c>
      <c r="Z185" s="192">
        <f t="shared" si="25"/>
        <v>46675.620615244858</v>
      </c>
      <c r="AA185" s="192">
        <f t="shared" si="25"/>
        <v>54092.306838488643</v>
      </c>
      <c r="AB185" s="192">
        <f t="shared" si="25"/>
        <v>68002.735531913466</v>
      </c>
      <c r="AC185" s="192">
        <f t="shared" si="25"/>
        <v>81375.558635799185</v>
      </c>
      <c r="AD185" s="192">
        <f t="shared" si="25"/>
        <v>95008.818518098793</v>
      </c>
      <c r="AE185" s="192">
        <f t="shared" si="25"/>
        <v>108543.64583022785</v>
      </c>
      <c r="AF185" s="192">
        <f t="shared" si="25"/>
        <v>121786.060646119</v>
      </c>
      <c r="AG185" s="192">
        <f t="shared" si="25"/>
        <v>134637.85751413423</v>
      </c>
      <c r="AH185" s="194">
        <f t="shared" si="25"/>
        <v>147780.06260835694</v>
      </c>
    </row>
    <row r="186" spans="1:34" ht="12.75" hidden="1" customHeight="1" outlineLevel="2" x14ac:dyDescent="0.25">
      <c r="B186" s="140"/>
      <c r="C186" s="141"/>
      <c r="D186" s="196" t="s">
        <v>126</v>
      </c>
      <c r="E186" s="143"/>
      <c r="F186" s="143"/>
      <c r="G186" s="143"/>
      <c r="H186" s="143"/>
      <c r="I186" s="143"/>
      <c r="J186" s="143"/>
      <c r="K186" s="185">
        <f t="shared" ref="K186:AH186" si="26">SUM(K108,K116)</f>
        <v>15526</v>
      </c>
      <c r="L186" s="174">
        <f t="shared" si="26"/>
        <v>13904</v>
      </c>
      <c r="M186" s="174">
        <f t="shared" si="26"/>
        <v>30046</v>
      </c>
      <c r="N186" s="175">
        <f t="shared" si="26"/>
        <v>0</v>
      </c>
      <c r="O186" s="175">
        <f t="shared" si="26"/>
        <v>0</v>
      </c>
      <c r="P186" s="175">
        <f t="shared" si="26"/>
        <v>0</v>
      </c>
      <c r="Q186" s="175">
        <f t="shared" si="26"/>
        <v>0</v>
      </c>
      <c r="R186" s="175">
        <f t="shared" si="26"/>
        <v>0</v>
      </c>
      <c r="S186" s="175">
        <f t="shared" si="26"/>
        <v>0</v>
      </c>
      <c r="T186" s="175">
        <f t="shared" si="26"/>
        <v>0</v>
      </c>
      <c r="U186" s="175">
        <f t="shared" si="26"/>
        <v>0</v>
      </c>
      <c r="V186" s="175">
        <f t="shared" si="26"/>
        <v>0</v>
      </c>
      <c r="W186" s="175">
        <f t="shared" si="26"/>
        <v>0</v>
      </c>
      <c r="X186" s="175">
        <f t="shared" si="26"/>
        <v>0</v>
      </c>
      <c r="Y186" s="175">
        <f t="shared" si="26"/>
        <v>0</v>
      </c>
      <c r="Z186" s="175">
        <f t="shared" si="26"/>
        <v>0</v>
      </c>
      <c r="AA186" s="175">
        <f t="shared" si="26"/>
        <v>0</v>
      </c>
      <c r="AB186" s="175">
        <f t="shared" si="26"/>
        <v>0</v>
      </c>
      <c r="AC186" s="175">
        <f t="shared" si="26"/>
        <v>0</v>
      </c>
      <c r="AD186" s="175">
        <f t="shared" si="26"/>
        <v>0</v>
      </c>
      <c r="AE186" s="175">
        <f t="shared" si="26"/>
        <v>0</v>
      </c>
      <c r="AF186" s="175">
        <f t="shared" si="26"/>
        <v>0</v>
      </c>
      <c r="AG186" s="175">
        <f t="shared" si="26"/>
        <v>0</v>
      </c>
      <c r="AH186" s="176">
        <f t="shared" si="26"/>
        <v>0</v>
      </c>
    </row>
    <row r="187" spans="1:34" ht="12.75" hidden="1" customHeight="1" outlineLevel="2" x14ac:dyDescent="0.25">
      <c r="B187" s="140"/>
      <c r="C187" s="141"/>
      <c r="D187" s="184"/>
      <c r="E187" s="143"/>
      <c r="F187" s="143"/>
      <c r="G187" s="143"/>
      <c r="H187" s="143"/>
      <c r="I187" s="143"/>
      <c r="J187" s="143"/>
      <c r="K187" s="177"/>
      <c r="L187" s="177"/>
      <c r="M187" s="177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9"/>
    </row>
    <row r="188" spans="1:34" ht="29.5" hidden="1" customHeight="1" outlineLevel="2" thickBot="1" x14ac:dyDescent="0.3">
      <c r="B188" s="140"/>
      <c r="C188" s="141"/>
      <c r="D188" s="197" t="s">
        <v>127</v>
      </c>
      <c r="E188" s="198"/>
      <c r="F188" s="198"/>
      <c r="G188" s="198"/>
      <c r="H188" s="198"/>
      <c r="I188" s="198"/>
      <c r="J188" s="198"/>
      <c r="K188" s="199">
        <f>SUM(K185:K187)</f>
        <v>38646</v>
      </c>
      <c r="L188" s="199">
        <f t="shared" ref="L188:AH188" si="27">SUM(L185:L187)</f>
        <v>29491</v>
      </c>
      <c r="M188" s="199">
        <f t="shared" si="27"/>
        <v>38439</v>
      </c>
      <c r="N188" s="200">
        <f t="shared" si="27"/>
        <v>26375</v>
      </c>
      <c r="O188" s="201">
        <f t="shared" si="27"/>
        <v>22400.237133964958</v>
      </c>
      <c r="P188" s="200">
        <f t="shared" si="27"/>
        <v>22325.638636191183</v>
      </c>
      <c r="Q188" s="200">
        <f t="shared" si="27"/>
        <v>23368.423215795348</v>
      </c>
      <c r="R188" s="200">
        <f t="shared" si="27"/>
        <v>23801.970109071412</v>
      </c>
      <c r="S188" s="200">
        <f t="shared" si="27"/>
        <v>23686.289684353731</v>
      </c>
      <c r="T188" s="200">
        <f t="shared" si="27"/>
        <v>25270.078305076888</v>
      </c>
      <c r="U188" s="200">
        <f t="shared" si="27"/>
        <v>28529.982328219237</v>
      </c>
      <c r="V188" s="200">
        <f t="shared" si="27"/>
        <v>30548.073812111947</v>
      </c>
      <c r="W188" s="200">
        <f t="shared" si="27"/>
        <v>27488.635143811225</v>
      </c>
      <c r="X188" s="200">
        <f t="shared" si="27"/>
        <v>28300.243125268826</v>
      </c>
      <c r="Y188" s="200">
        <f t="shared" si="27"/>
        <v>41042.990865374966</v>
      </c>
      <c r="Z188" s="200">
        <f t="shared" si="27"/>
        <v>46675.620615244858</v>
      </c>
      <c r="AA188" s="200">
        <f t="shared" si="27"/>
        <v>54092.306838488643</v>
      </c>
      <c r="AB188" s="200">
        <f t="shared" si="27"/>
        <v>68002.735531913466</v>
      </c>
      <c r="AC188" s="200">
        <f t="shared" si="27"/>
        <v>81375.558635799185</v>
      </c>
      <c r="AD188" s="200">
        <f t="shared" si="27"/>
        <v>95008.818518098793</v>
      </c>
      <c r="AE188" s="200">
        <f t="shared" si="27"/>
        <v>108543.64583022785</v>
      </c>
      <c r="AF188" s="200">
        <f t="shared" si="27"/>
        <v>121786.060646119</v>
      </c>
      <c r="AG188" s="200">
        <f t="shared" si="27"/>
        <v>134637.85751413423</v>
      </c>
      <c r="AH188" s="202">
        <f t="shared" si="27"/>
        <v>147780.06260835694</v>
      </c>
    </row>
    <row r="189" spans="1:34" ht="12.75" hidden="1" customHeight="1" outlineLevel="2" x14ac:dyDescent="0.25">
      <c r="B189" s="140"/>
      <c r="C189" s="141"/>
    </row>
    <row r="190" spans="1:34" ht="12.75" hidden="1" customHeight="1" outlineLevel="3" x14ac:dyDescent="0.25">
      <c r="B190" s="140"/>
      <c r="C190" s="141"/>
      <c r="D190" s="130" t="s">
        <v>72</v>
      </c>
    </row>
    <row r="191" spans="1:34" s="37" customFormat="1" ht="10.5" hidden="1" outlineLevel="3" x14ac:dyDescent="0.25">
      <c r="A191" s="34"/>
      <c r="B191" s="97"/>
      <c r="C191" s="125"/>
      <c r="D191" s="36" t="s">
        <v>128</v>
      </c>
      <c r="E191" s="131">
        <f>SUM(K191:AH191)</f>
        <v>0</v>
      </c>
      <c r="F191" s="203"/>
      <c r="G191" s="24"/>
      <c r="H191" s="24"/>
      <c r="I191" s="24"/>
      <c r="J191" s="24"/>
      <c r="K191" s="132">
        <f t="shared" ref="K191:AH191" si="28">IF(ROUND(K185-SUM(K107,K115),0)&lt;&gt;0,1,0)</f>
        <v>0</v>
      </c>
      <c r="L191" s="132">
        <f t="shared" si="28"/>
        <v>0</v>
      </c>
      <c r="M191" s="132">
        <f t="shared" si="28"/>
        <v>0</v>
      </c>
      <c r="N191" s="132">
        <f t="shared" si="28"/>
        <v>0</v>
      </c>
      <c r="O191" s="132">
        <f t="shared" si="28"/>
        <v>0</v>
      </c>
      <c r="P191" s="132">
        <f t="shared" si="28"/>
        <v>0</v>
      </c>
      <c r="Q191" s="132">
        <f t="shared" si="28"/>
        <v>0</v>
      </c>
      <c r="R191" s="132">
        <f t="shared" si="28"/>
        <v>0</v>
      </c>
      <c r="S191" s="132">
        <f t="shared" si="28"/>
        <v>0</v>
      </c>
      <c r="T191" s="132">
        <f t="shared" si="28"/>
        <v>0</v>
      </c>
      <c r="U191" s="132">
        <f t="shared" si="28"/>
        <v>0</v>
      </c>
      <c r="V191" s="132">
        <f t="shared" si="28"/>
        <v>0</v>
      </c>
      <c r="W191" s="132">
        <f t="shared" si="28"/>
        <v>0</v>
      </c>
      <c r="X191" s="132">
        <f t="shared" si="28"/>
        <v>0</v>
      </c>
      <c r="Y191" s="132">
        <f t="shared" si="28"/>
        <v>0</v>
      </c>
      <c r="Z191" s="132">
        <f t="shared" si="28"/>
        <v>0</v>
      </c>
      <c r="AA191" s="132">
        <f t="shared" si="28"/>
        <v>0</v>
      </c>
      <c r="AB191" s="132">
        <f t="shared" si="28"/>
        <v>0</v>
      </c>
      <c r="AC191" s="132">
        <f t="shared" si="28"/>
        <v>0</v>
      </c>
      <c r="AD191" s="132">
        <f t="shared" si="28"/>
        <v>0</v>
      </c>
      <c r="AE191" s="132">
        <f t="shared" si="28"/>
        <v>0</v>
      </c>
      <c r="AF191" s="132">
        <f t="shared" si="28"/>
        <v>0</v>
      </c>
      <c r="AG191" s="132">
        <f t="shared" si="28"/>
        <v>0</v>
      </c>
      <c r="AH191" s="132">
        <f t="shared" si="28"/>
        <v>0</v>
      </c>
    </row>
    <row r="192" spans="1:34" ht="12.75" hidden="1" customHeight="1" outlineLevel="3" x14ac:dyDescent="0.25">
      <c r="B192" s="140"/>
      <c r="C192" s="141"/>
      <c r="D192" s="36" t="s">
        <v>106</v>
      </c>
      <c r="E192" s="131">
        <f>SUM(K192:AH192)</f>
        <v>0</v>
      </c>
      <c r="K192" s="132">
        <f>IF(ROUND(K181-'[1]Hist&amp;Budget_WC'!L$269,0)&lt;&gt;0,1,0)</f>
        <v>0</v>
      </c>
      <c r="L192" s="132">
        <f>IF(ROUND(L181-'[1]Hist&amp;Budget_WC'!M$269,0)&lt;&gt;0,1,0)</f>
        <v>0</v>
      </c>
      <c r="M192" s="132">
        <f>IF(ROUND(M181-'[1]Hist&amp;Budget_WC'!N$269,0)&lt;&gt;0,1,0)</f>
        <v>0</v>
      </c>
      <c r="N192" s="132">
        <f>IF(ROUND(N181-'[1]Hist&amp;Budget_WC'!O$269,0)&lt;&gt;0,1,0)</f>
        <v>0</v>
      </c>
      <c r="O192" s="132">
        <f>IF(ROUND(O181-[1]Calcs_WC!O$308,0)&lt;&gt;0,1,0)</f>
        <v>0</v>
      </c>
      <c r="P192" s="132">
        <f>IF(ROUND(P181-[1]Calcs_WC!P$308,0)&lt;&gt;0,1,0)</f>
        <v>0</v>
      </c>
      <c r="Q192" s="132">
        <f>IF(ROUND(Q181-[1]Calcs_WC!Q$308,0)&lt;&gt;0,1,0)</f>
        <v>0</v>
      </c>
      <c r="R192" s="132">
        <f>IF(ROUND(R181-[1]Calcs_WC!R$308,0)&lt;&gt;0,1,0)</f>
        <v>0</v>
      </c>
      <c r="S192" s="132">
        <f>IF(ROUND(S181-[1]Calcs_WC!S$308,0)&lt;&gt;0,1,0)</f>
        <v>0</v>
      </c>
      <c r="T192" s="132">
        <f>IF(ROUND(T181-[1]Calcs_WC!T$308,0)&lt;&gt;0,1,0)</f>
        <v>0</v>
      </c>
      <c r="U192" s="132">
        <f>IF(ROUND(U181-[1]Calcs_WC!U$308,0)&lt;&gt;0,1,0)</f>
        <v>0</v>
      </c>
      <c r="V192" s="132">
        <f>IF(ROUND(V181-[1]Calcs_WC!V$308,0)&lt;&gt;0,1,0)</f>
        <v>0</v>
      </c>
      <c r="W192" s="132">
        <f>IF(ROUND(W181-[1]Calcs_WC!W$308,0)&lt;&gt;0,1,0)</f>
        <v>0</v>
      </c>
      <c r="X192" s="132">
        <f>IF(ROUND(X181-[1]Calcs_WC!X$308,0)&lt;&gt;0,1,0)</f>
        <v>0</v>
      </c>
      <c r="Y192" s="132">
        <f>IF(ROUND(Y181-[1]Calcs_WC!Y$308,0)&lt;&gt;0,1,0)</f>
        <v>0</v>
      </c>
      <c r="Z192" s="132">
        <f>IF(ROUND(Z181-[1]Calcs_WC!Z$308,0)&lt;&gt;0,1,0)</f>
        <v>0</v>
      </c>
      <c r="AA192" s="132">
        <f>IF(ROUND(AA181-[1]Calcs_WC!AA$308,0)&lt;&gt;0,1,0)</f>
        <v>0</v>
      </c>
      <c r="AB192" s="132">
        <f>IF(ROUND(AB181-[1]Calcs_WC!AB$308,0)&lt;&gt;0,1,0)</f>
        <v>0</v>
      </c>
      <c r="AC192" s="132">
        <f>IF(ROUND(AC181-[1]Calcs_WC!AC$308,0)&lt;&gt;0,1,0)</f>
        <v>0</v>
      </c>
      <c r="AD192" s="132">
        <f>IF(ROUND(AD181-[1]Calcs_WC!AD$308,0)&lt;&gt;0,1,0)</f>
        <v>0</v>
      </c>
      <c r="AE192" s="132">
        <f>IF(ROUND(AE181-[1]Calcs_WC!AE$308,0)&lt;&gt;0,1,0)</f>
        <v>0</v>
      </c>
      <c r="AF192" s="132">
        <f>IF(ROUND(AF181-[1]Calcs_WC!AF$308,0)&lt;&gt;0,1,0)</f>
        <v>0</v>
      </c>
      <c r="AG192" s="132">
        <f>IF(ROUND(AG181-[1]Calcs_WC!AG$308,0)&lt;&gt;0,1,0)</f>
        <v>0</v>
      </c>
      <c r="AH192" s="132">
        <f>IF(ROUND(AH181-[1]Calcs_WC!AH$308,0)&lt;&gt;0,1,0)</f>
        <v>0</v>
      </c>
    </row>
    <row r="193" spans="1:34" ht="12.75" hidden="1" customHeight="1" outlineLevel="2" collapsed="1" x14ac:dyDescent="0.25">
      <c r="B193" s="140"/>
      <c r="C193" s="141"/>
    </row>
    <row r="194" spans="1:34" ht="12.75" hidden="1" customHeight="1" outlineLevel="1" x14ac:dyDescent="0.25"/>
    <row r="195" spans="1:34" s="37" customFormat="1" ht="12" hidden="1" outlineLevel="2" x14ac:dyDescent="0.25">
      <c r="A195" s="34"/>
      <c r="B195" s="39">
        <f ca="1">MAX($A$7:B194)+Sbsxn</f>
        <v>2303.0400000000009</v>
      </c>
      <c r="C195" s="40" t="s">
        <v>129</v>
      </c>
      <c r="D195" s="50"/>
      <c r="E195" s="24"/>
      <c r="F195" s="24"/>
      <c r="G195" s="24"/>
      <c r="H195" s="24"/>
      <c r="I195" s="24"/>
      <c r="J195" s="24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</row>
    <row r="196" spans="1:34" s="37" customFormat="1" ht="12.5" hidden="1" outlineLevel="2" thickBot="1" x14ac:dyDescent="0.35">
      <c r="A196" s="34"/>
      <c r="B196" s="39"/>
      <c r="C196" s="48"/>
      <c r="D196" s="50"/>
      <c r="E196" s="24"/>
      <c r="F196" s="24"/>
      <c r="G196" s="24"/>
      <c r="H196" s="24"/>
      <c r="I196" s="24"/>
      <c r="J196" s="24"/>
      <c r="L196" s="51"/>
      <c r="M196" s="51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</row>
    <row r="197" spans="1:34" s="69" customFormat="1" ht="13.4" hidden="1" customHeight="1" outlineLevel="2" x14ac:dyDescent="0.3">
      <c r="A197" s="65"/>
      <c r="B197" s="39"/>
      <c r="C197" s="48"/>
      <c r="D197" s="66" t="str">
        <f>MdlClient&amp;" Long Term Financial Plan "&amp;$E$39</f>
        <v>Federation Council Long Term Financial Plan 2021/22 - 2031/32</v>
      </c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8"/>
    </row>
    <row r="198" spans="1:34" s="69" customFormat="1" ht="13.4" hidden="1" customHeight="1" outlineLevel="2" thickBot="1" x14ac:dyDescent="0.35">
      <c r="A198" s="65"/>
      <c r="B198" s="39"/>
      <c r="C198" s="48"/>
      <c r="D198" s="70" t="s">
        <v>130</v>
      </c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2"/>
    </row>
    <row r="199" spans="1:34" s="69" customFormat="1" ht="24.5" hidden="1" outlineLevel="2" thickBot="1" x14ac:dyDescent="0.35">
      <c r="A199" s="65"/>
      <c r="B199" s="39"/>
      <c r="C199" s="48"/>
      <c r="D199" s="73"/>
      <c r="E199" s="74"/>
      <c r="F199" s="74"/>
      <c r="G199" s="74"/>
      <c r="H199" s="74"/>
      <c r="I199" s="74"/>
      <c r="J199" s="74"/>
      <c r="K199" s="75" t="s">
        <v>41</v>
      </c>
      <c r="L199" s="75" t="s">
        <v>41</v>
      </c>
      <c r="M199" s="75" t="s">
        <v>41</v>
      </c>
      <c r="N199" s="76" t="s">
        <v>42</v>
      </c>
      <c r="O199" s="77" t="s">
        <v>43</v>
      </c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9"/>
    </row>
    <row r="200" spans="1:34" s="69" customFormat="1" ht="12" hidden="1" outlineLevel="2" x14ac:dyDescent="0.3">
      <c r="A200" s="65"/>
      <c r="B200" s="39"/>
      <c r="C200" s="48"/>
      <c r="D200" s="80" t="s">
        <v>44</v>
      </c>
      <c r="E200" s="81"/>
      <c r="F200" s="81"/>
      <c r="G200" s="81"/>
      <c r="H200" s="81"/>
      <c r="I200" s="81"/>
      <c r="J200" s="82"/>
      <c r="K200" s="84">
        <f>YEAR(K$29)</f>
        <v>2019</v>
      </c>
      <c r="L200" s="84">
        <f t="shared" ref="L200:AH200" si="29">YEAR(L$29)</f>
        <v>2020</v>
      </c>
      <c r="M200" s="84">
        <f t="shared" si="29"/>
        <v>2021</v>
      </c>
      <c r="N200" s="85">
        <f t="shared" si="29"/>
        <v>2022</v>
      </c>
      <c r="O200" s="86">
        <f t="shared" si="29"/>
        <v>2023</v>
      </c>
      <c r="P200" s="87">
        <f t="shared" si="29"/>
        <v>2024</v>
      </c>
      <c r="Q200" s="87">
        <f t="shared" si="29"/>
        <v>2025</v>
      </c>
      <c r="R200" s="87">
        <f t="shared" si="29"/>
        <v>2026</v>
      </c>
      <c r="S200" s="87">
        <f t="shared" si="29"/>
        <v>2027</v>
      </c>
      <c r="T200" s="87">
        <f t="shared" si="29"/>
        <v>2028</v>
      </c>
      <c r="U200" s="87">
        <f t="shared" si="29"/>
        <v>2029</v>
      </c>
      <c r="V200" s="87">
        <f t="shared" si="29"/>
        <v>2030</v>
      </c>
      <c r="W200" s="87">
        <f t="shared" si="29"/>
        <v>2031</v>
      </c>
      <c r="X200" s="87">
        <f t="shared" si="29"/>
        <v>2032</v>
      </c>
      <c r="Y200" s="87">
        <f t="shared" si="29"/>
        <v>2033</v>
      </c>
      <c r="Z200" s="87">
        <f t="shared" si="29"/>
        <v>2034</v>
      </c>
      <c r="AA200" s="87">
        <f t="shared" si="29"/>
        <v>2035</v>
      </c>
      <c r="AB200" s="87">
        <f t="shared" si="29"/>
        <v>2036</v>
      </c>
      <c r="AC200" s="87">
        <f t="shared" si="29"/>
        <v>2037</v>
      </c>
      <c r="AD200" s="87">
        <f t="shared" si="29"/>
        <v>2038</v>
      </c>
      <c r="AE200" s="87">
        <f t="shared" si="29"/>
        <v>2039</v>
      </c>
      <c r="AF200" s="87">
        <f t="shared" si="29"/>
        <v>2040</v>
      </c>
      <c r="AG200" s="87">
        <f t="shared" si="29"/>
        <v>2041</v>
      </c>
      <c r="AH200" s="88">
        <f t="shared" si="29"/>
        <v>2042</v>
      </c>
    </row>
    <row r="201" spans="1:34" s="69" customFormat="1" ht="12.5" hidden="1" outlineLevel="2" thickBot="1" x14ac:dyDescent="0.35">
      <c r="A201" s="65"/>
      <c r="B201" s="39"/>
      <c r="C201" s="48"/>
      <c r="D201" s="134"/>
      <c r="E201" s="90"/>
      <c r="F201" s="90"/>
      <c r="G201" s="90"/>
      <c r="H201" s="90"/>
      <c r="I201" s="90"/>
      <c r="J201" s="91"/>
      <c r="K201" s="92" t="s">
        <v>45</v>
      </c>
      <c r="L201" s="92" t="str">
        <f>$K$62</f>
        <v>$000s</v>
      </c>
      <c r="M201" s="92" t="str">
        <f t="shared" ref="M201:AH201" si="30">$K$62</f>
        <v>$000s</v>
      </c>
      <c r="N201" s="93" t="str">
        <f t="shared" si="30"/>
        <v>$000s</v>
      </c>
      <c r="O201" s="94" t="str">
        <f t="shared" si="30"/>
        <v>$000s</v>
      </c>
      <c r="P201" s="95" t="str">
        <f t="shared" si="30"/>
        <v>$000s</v>
      </c>
      <c r="Q201" s="95" t="str">
        <f t="shared" si="30"/>
        <v>$000s</v>
      </c>
      <c r="R201" s="95" t="str">
        <f t="shared" si="30"/>
        <v>$000s</v>
      </c>
      <c r="S201" s="95" t="str">
        <f t="shared" si="30"/>
        <v>$000s</v>
      </c>
      <c r="T201" s="95" t="str">
        <f t="shared" si="30"/>
        <v>$000s</v>
      </c>
      <c r="U201" s="95" t="str">
        <f t="shared" si="30"/>
        <v>$000s</v>
      </c>
      <c r="V201" s="95" t="str">
        <f t="shared" si="30"/>
        <v>$000s</v>
      </c>
      <c r="W201" s="95" t="str">
        <f t="shared" si="30"/>
        <v>$000s</v>
      </c>
      <c r="X201" s="95" t="str">
        <f t="shared" si="30"/>
        <v>$000s</v>
      </c>
      <c r="Y201" s="95" t="str">
        <f t="shared" si="30"/>
        <v>$000s</v>
      </c>
      <c r="Z201" s="95" t="str">
        <f t="shared" si="30"/>
        <v>$000s</v>
      </c>
      <c r="AA201" s="95" t="str">
        <f t="shared" si="30"/>
        <v>$000s</v>
      </c>
      <c r="AB201" s="95" t="str">
        <f t="shared" si="30"/>
        <v>$000s</v>
      </c>
      <c r="AC201" s="95" t="str">
        <f t="shared" si="30"/>
        <v>$000s</v>
      </c>
      <c r="AD201" s="95" t="str">
        <f t="shared" si="30"/>
        <v>$000s</v>
      </c>
      <c r="AE201" s="95" t="str">
        <f t="shared" si="30"/>
        <v>$000s</v>
      </c>
      <c r="AF201" s="95" t="str">
        <f t="shared" si="30"/>
        <v>$000s</v>
      </c>
      <c r="AG201" s="95" t="str">
        <f t="shared" si="30"/>
        <v>$000s</v>
      </c>
      <c r="AH201" s="96" t="str">
        <f t="shared" si="30"/>
        <v>$000s</v>
      </c>
    </row>
    <row r="202" spans="1:34" s="37" customFormat="1" ht="13" hidden="1" outlineLevel="2" x14ac:dyDescent="0.3">
      <c r="A202" s="34"/>
      <c r="B202" s="39"/>
      <c r="C202" s="48"/>
      <c r="D202" s="204"/>
      <c r="E202" s="205"/>
      <c r="F202" s="205"/>
      <c r="G202" s="205"/>
      <c r="H202" s="205"/>
      <c r="I202" s="205"/>
      <c r="J202" s="205"/>
      <c r="K202" s="206"/>
      <c r="L202" s="207"/>
      <c r="M202" s="207"/>
      <c r="N202" s="208"/>
      <c r="O202" s="208"/>
      <c r="P202" s="208"/>
      <c r="Q202" s="208"/>
      <c r="R202" s="208"/>
      <c r="S202" s="208"/>
      <c r="T202" s="208"/>
      <c r="U202" s="208"/>
      <c r="V202" s="208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102"/>
    </row>
    <row r="203" spans="1:34" ht="12.75" hidden="1" customHeight="1" outlineLevel="2" x14ac:dyDescent="0.25">
      <c r="B203" s="140"/>
      <c r="C203" s="141"/>
      <c r="D203" s="165" t="str">
        <f>[1]Gen_WC!D79</f>
        <v>Land</v>
      </c>
      <c r="E203" s="143"/>
      <c r="F203" s="143"/>
      <c r="G203" s="143"/>
      <c r="H203" s="143"/>
      <c r="I203" s="143"/>
      <c r="J203" s="143"/>
      <c r="K203" s="166">
        <f>'[1]Hist&amp;Budget_WC'!L374</f>
        <v>328</v>
      </c>
      <c r="L203" s="174">
        <f>'[1]Hist&amp;Budget_WC'!M374</f>
        <v>150</v>
      </c>
      <c r="M203" s="174">
        <f>'[1]Hist&amp;Budget_WC'!N374</f>
        <v>0</v>
      </c>
      <c r="N203" s="175">
        <f>'[1]Hist&amp;Budget_WC'!O374</f>
        <v>0</v>
      </c>
      <c r="O203" s="167">
        <f>[1]CapWorks_WC!O63</f>
        <v>0</v>
      </c>
      <c r="P203" s="175">
        <f>[1]CapWorks_WC!P63</f>
        <v>0</v>
      </c>
      <c r="Q203" s="175">
        <f>[1]CapWorks_WC!Q63</f>
        <v>0</v>
      </c>
      <c r="R203" s="175">
        <f>[1]CapWorks_WC!R63</f>
        <v>0</v>
      </c>
      <c r="S203" s="175">
        <f>[1]CapWorks_WC!S63</f>
        <v>0</v>
      </c>
      <c r="T203" s="175">
        <f>[1]CapWorks_WC!T63</f>
        <v>0</v>
      </c>
      <c r="U203" s="175">
        <f>[1]CapWorks_WC!U63</f>
        <v>0</v>
      </c>
      <c r="V203" s="175">
        <f>[1]CapWorks_WC!V63</f>
        <v>0</v>
      </c>
      <c r="W203" s="175">
        <f>[1]CapWorks_WC!W63</f>
        <v>0</v>
      </c>
      <c r="X203" s="175">
        <f>[1]CapWorks_WC!X63</f>
        <v>0</v>
      </c>
      <c r="Y203" s="175">
        <f>[1]CapWorks_WC!Y63</f>
        <v>0</v>
      </c>
      <c r="Z203" s="175">
        <f>[1]CapWorks_WC!Z63</f>
        <v>0</v>
      </c>
      <c r="AA203" s="175">
        <f>[1]CapWorks_WC!AA63</f>
        <v>0</v>
      </c>
      <c r="AB203" s="175">
        <f>[1]CapWorks_WC!AB63</f>
        <v>0</v>
      </c>
      <c r="AC203" s="175">
        <f>[1]CapWorks_WC!AC63</f>
        <v>0</v>
      </c>
      <c r="AD203" s="175">
        <f>[1]CapWorks_WC!AD63</f>
        <v>0</v>
      </c>
      <c r="AE203" s="175">
        <f>[1]CapWorks_WC!AE63</f>
        <v>0</v>
      </c>
      <c r="AF203" s="175">
        <f>[1]CapWorks_WC!AF63</f>
        <v>0</v>
      </c>
      <c r="AG203" s="175">
        <f>[1]CapWorks_WC!AG63</f>
        <v>0</v>
      </c>
      <c r="AH203" s="176">
        <f>[1]CapWorks_WC!AH63</f>
        <v>0</v>
      </c>
    </row>
    <row r="204" spans="1:34" ht="12.75" hidden="1" customHeight="1" outlineLevel="2" x14ac:dyDescent="0.25">
      <c r="B204" s="140"/>
      <c r="C204" s="141"/>
      <c r="D204" s="165" t="str">
        <f>[1]Gen_WC!D80</f>
        <v>Land improvements</v>
      </c>
      <c r="E204" s="143"/>
      <c r="F204" s="143"/>
      <c r="G204" s="143"/>
      <c r="H204" s="143"/>
      <c r="I204" s="143"/>
      <c r="J204" s="143"/>
      <c r="K204" s="166">
        <f>'[1]Hist&amp;Budget_WC'!L375</f>
        <v>0</v>
      </c>
      <c r="L204" s="174">
        <f>'[1]Hist&amp;Budget_WC'!M375</f>
        <v>300</v>
      </c>
      <c r="M204" s="174">
        <f>'[1]Hist&amp;Budget_WC'!N375</f>
        <v>1317</v>
      </c>
      <c r="N204" s="175">
        <f>'[1]Hist&amp;Budget_WC'!O375</f>
        <v>0</v>
      </c>
      <c r="O204" s="167">
        <f>[1]CapWorks_WC!O64</f>
        <v>0</v>
      </c>
      <c r="P204" s="175">
        <f>[1]CapWorks_WC!P64</f>
        <v>0</v>
      </c>
      <c r="Q204" s="175">
        <f>[1]CapWorks_WC!Q64</f>
        <v>0</v>
      </c>
      <c r="R204" s="175">
        <f>[1]CapWorks_WC!R64</f>
        <v>0</v>
      </c>
      <c r="S204" s="175">
        <f>[1]CapWorks_WC!S64</f>
        <v>0</v>
      </c>
      <c r="T204" s="175">
        <f>[1]CapWorks_WC!T64</f>
        <v>0</v>
      </c>
      <c r="U204" s="175">
        <f>[1]CapWorks_WC!U64</f>
        <v>0</v>
      </c>
      <c r="V204" s="175">
        <f>[1]CapWorks_WC!V64</f>
        <v>0</v>
      </c>
      <c r="W204" s="175">
        <f>[1]CapWorks_WC!W64</f>
        <v>0</v>
      </c>
      <c r="X204" s="175">
        <f>[1]CapWorks_WC!X64</f>
        <v>0</v>
      </c>
      <c r="Y204" s="175">
        <f>[1]CapWorks_WC!Y64</f>
        <v>0</v>
      </c>
      <c r="Z204" s="175">
        <f>[1]CapWorks_WC!Z64</f>
        <v>0</v>
      </c>
      <c r="AA204" s="175">
        <f>[1]CapWorks_WC!AA64</f>
        <v>0</v>
      </c>
      <c r="AB204" s="175">
        <f>[1]CapWorks_WC!AB64</f>
        <v>0</v>
      </c>
      <c r="AC204" s="175">
        <f>[1]CapWorks_WC!AC64</f>
        <v>0</v>
      </c>
      <c r="AD204" s="175">
        <f>[1]CapWorks_WC!AD64</f>
        <v>0</v>
      </c>
      <c r="AE204" s="175">
        <f>[1]CapWorks_WC!AE64</f>
        <v>0</v>
      </c>
      <c r="AF204" s="175">
        <f>[1]CapWorks_WC!AF64</f>
        <v>0</v>
      </c>
      <c r="AG204" s="175">
        <f>[1]CapWorks_WC!AG64</f>
        <v>0</v>
      </c>
      <c r="AH204" s="176">
        <f>[1]CapWorks_WC!AH64</f>
        <v>0</v>
      </c>
    </row>
    <row r="205" spans="1:34" ht="12.75" hidden="1" customHeight="1" outlineLevel="2" x14ac:dyDescent="0.25">
      <c r="B205" s="140"/>
      <c r="C205" s="141"/>
      <c r="D205" s="165" t="str">
        <f>[1]Gen_WC!D81</f>
        <v>Sealed Roads</v>
      </c>
      <c r="E205" s="143"/>
      <c r="F205" s="143"/>
      <c r="G205" s="143"/>
      <c r="H205" s="143"/>
      <c r="I205" s="143"/>
      <c r="J205" s="143"/>
      <c r="K205" s="166">
        <f>'[1]Hist&amp;Budget_WC'!L376</f>
        <v>9170</v>
      </c>
      <c r="L205" s="174">
        <f>'[1]Hist&amp;Budget_WC'!M376</f>
        <v>7805</v>
      </c>
      <c r="M205" s="174">
        <f>'[1]Hist&amp;Budget_WC'!N376</f>
        <v>6727</v>
      </c>
      <c r="N205" s="175">
        <f>'[1]Hist&amp;Budget_WC'!O376</f>
        <v>15529</v>
      </c>
      <c r="O205" s="167">
        <f>[1]CapWorks_WC!O65</f>
        <v>8258</v>
      </c>
      <c r="P205" s="175">
        <f>[1]CapWorks_WC!P65</f>
        <v>3050.2</v>
      </c>
      <c r="Q205" s="175">
        <f>[1]CapWorks_WC!Q65</f>
        <v>3091.0029999999992</v>
      </c>
      <c r="R205" s="175">
        <f>[1]CapWorks_WC!R65</f>
        <v>3132.418044999999</v>
      </c>
      <c r="S205" s="175">
        <f>[1]CapWorks_WC!S65</f>
        <v>3174.4543156749987</v>
      </c>
      <c r="T205" s="175">
        <f>[1]CapWorks_WC!T65</f>
        <v>3217.121130410123</v>
      </c>
      <c r="U205" s="175">
        <f>[1]CapWorks_WC!U65</f>
        <v>3260.4279473662746</v>
      </c>
      <c r="V205" s="175">
        <f>[1]CapWorks_WC!V65</f>
        <v>3304.3843665767681</v>
      </c>
      <c r="W205" s="175">
        <f>[1]CapWorks_WC!W65</f>
        <v>3349.0001320754191</v>
      </c>
      <c r="X205" s="175">
        <f>[1]CapWorks_WC!X65</f>
        <v>3394.2851340565503</v>
      </c>
      <c r="Y205" s="175">
        <f>[1]CapWorks_WC!Y65</f>
        <v>0</v>
      </c>
      <c r="Z205" s="175">
        <f>[1]CapWorks_WC!Z65</f>
        <v>0</v>
      </c>
      <c r="AA205" s="175">
        <f>[1]CapWorks_WC!AA65</f>
        <v>0</v>
      </c>
      <c r="AB205" s="175">
        <f>[1]CapWorks_WC!AB65</f>
        <v>0</v>
      </c>
      <c r="AC205" s="175">
        <f>[1]CapWorks_WC!AC65</f>
        <v>0</v>
      </c>
      <c r="AD205" s="175">
        <f>[1]CapWorks_WC!AD65</f>
        <v>0</v>
      </c>
      <c r="AE205" s="175">
        <f>[1]CapWorks_WC!AE65</f>
        <v>0</v>
      </c>
      <c r="AF205" s="175">
        <f>[1]CapWorks_WC!AF65</f>
        <v>0</v>
      </c>
      <c r="AG205" s="175">
        <f>[1]CapWorks_WC!AG65</f>
        <v>0</v>
      </c>
      <c r="AH205" s="176">
        <f>[1]CapWorks_WC!AH65</f>
        <v>0</v>
      </c>
    </row>
    <row r="206" spans="1:34" ht="12.75" hidden="1" customHeight="1" outlineLevel="2" x14ac:dyDescent="0.25">
      <c r="B206" s="140"/>
      <c r="C206" s="141"/>
      <c r="D206" s="165" t="str">
        <f>[1]Gen_WC!D82</f>
        <v>Unsealed Roads</v>
      </c>
      <c r="E206" s="143"/>
      <c r="F206" s="143"/>
      <c r="G206" s="143"/>
      <c r="H206" s="143"/>
      <c r="I206" s="143"/>
      <c r="J206" s="143"/>
      <c r="K206" s="166">
        <f>'[1]Hist&amp;Budget_WC'!L377</f>
        <v>0</v>
      </c>
      <c r="L206" s="174">
        <f>'[1]Hist&amp;Budget_WC'!M377</f>
        <v>0</v>
      </c>
      <c r="M206" s="174">
        <f>'[1]Hist&amp;Budget_WC'!N377</f>
        <v>0</v>
      </c>
      <c r="N206" s="175">
        <f>'[1]Hist&amp;Budget_WC'!O377</f>
        <v>0</v>
      </c>
      <c r="O206" s="167">
        <f>[1]CapWorks_WC!O66</f>
        <v>0</v>
      </c>
      <c r="P206" s="175">
        <f>[1]CapWorks_WC!P66</f>
        <v>0</v>
      </c>
      <c r="Q206" s="175">
        <f>[1]CapWorks_WC!Q66</f>
        <v>0</v>
      </c>
      <c r="R206" s="175">
        <f>[1]CapWorks_WC!R66</f>
        <v>0</v>
      </c>
      <c r="S206" s="175">
        <f>[1]CapWorks_WC!S66</f>
        <v>0</v>
      </c>
      <c r="T206" s="175">
        <f>[1]CapWorks_WC!T66</f>
        <v>0</v>
      </c>
      <c r="U206" s="175">
        <f>[1]CapWorks_WC!U66</f>
        <v>0</v>
      </c>
      <c r="V206" s="175">
        <f>[1]CapWorks_WC!V66</f>
        <v>0</v>
      </c>
      <c r="W206" s="175">
        <f>[1]CapWorks_WC!W66</f>
        <v>0</v>
      </c>
      <c r="X206" s="175">
        <f>[1]CapWorks_WC!X66</f>
        <v>0</v>
      </c>
      <c r="Y206" s="175">
        <f>[1]CapWorks_WC!Y66</f>
        <v>0</v>
      </c>
      <c r="Z206" s="175">
        <f>[1]CapWorks_WC!Z66</f>
        <v>0</v>
      </c>
      <c r="AA206" s="175">
        <f>[1]CapWorks_WC!AA66</f>
        <v>0</v>
      </c>
      <c r="AB206" s="175">
        <f>[1]CapWorks_WC!AB66</f>
        <v>0</v>
      </c>
      <c r="AC206" s="175">
        <f>[1]CapWorks_WC!AC66</f>
        <v>0</v>
      </c>
      <c r="AD206" s="175">
        <f>[1]CapWorks_WC!AD66</f>
        <v>0</v>
      </c>
      <c r="AE206" s="175">
        <f>[1]CapWorks_WC!AE66</f>
        <v>0</v>
      </c>
      <c r="AF206" s="175">
        <f>[1]CapWorks_WC!AF66</f>
        <v>0</v>
      </c>
      <c r="AG206" s="175">
        <f>[1]CapWorks_WC!AG66</f>
        <v>0</v>
      </c>
      <c r="AH206" s="176">
        <f>[1]CapWorks_WC!AH66</f>
        <v>0</v>
      </c>
    </row>
    <row r="207" spans="1:34" ht="12.75" hidden="1" customHeight="1" outlineLevel="2" x14ac:dyDescent="0.25">
      <c r="B207" s="140"/>
      <c r="C207" s="141"/>
      <c r="D207" s="165" t="str">
        <f>[1]Gen_WC!D83</f>
        <v>Bridges</v>
      </c>
      <c r="E207" s="143"/>
      <c r="F207" s="143"/>
      <c r="G207" s="143"/>
      <c r="H207" s="143"/>
      <c r="I207" s="143"/>
      <c r="J207" s="143"/>
      <c r="K207" s="166">
        <f>'[1]Hist&amp;Budget_WC'!L378</f>
        <v>0</v>
      </c>
      <c r="L207" s="174">
        <f>'[1]Hist&amp;Budget_WC'!M378</f>
        <v>0</v>
      </c>
      <c r="M207" s="174">
        <f>'[1]Hist&amp;Budget_WC'!N378</f>
        <v>0</v>
      </c>
      <c r="N207" s="175">
        <f>'[1]Hist&amp;Budget_WC'!O378</f>
        <v>0</v>
      </c>
      <c r="O207" s="167">
        <f>[1]CapWorks_WC!O67</f>
        <v>0</v>
      </c>
      <c r="P207" s="175">
        <f>[1]CapWorks_WC!P67</f>
        <v>0</v>
      </c>
      <c r="Q207" s="175">
        <f>[1]CapWorks_WC!Q67</f>
        <v>0</v>
      </c>
      <c r="R207" s="175">
        <f>[1]CapWorks_WC!R67</f>
        <v>0</v>
      </c>
      <c r="S207" s="175">
        <f>[1]CapWorks_WC!S67</f>
        <v>0</v>
      </c>
      <c r="T207" s="175">
        <f>[1]CapWorks_WC!T67</f>
        <v>0</v>
      </c>
      <c r="U207" s="175">
        <f>[1]CapWorks_WC!U67</f>
        <v>0</v>
      </c>
      <c r="V207" s="175">
        <f>[1]CapWorks_WC!V67</f>
        <v>0</v>
      </c>
      <c r="W207" s="175">
        <f>[1]CapWorks_WC!W67</f>
        <v>0</v>
      </c>
      <c r="X207" s="175">
        <f>[1]CapWorks_WC!X67</f>
        <v>0</v>
      </c>
      <c r="Y207" s="175">
        <f>[1]CapWorks_WC!Y67</f>
        <v>0</v>
      </c>
      <c r="Z207" s="175">
        <f>[1]CapWorks_WC!Z67</f>
        <v>0</v>
      </c>
      <c r="AA207" s="175">
        <f>[1]CapWorks_WC!AA67</f>
        <v>0</v>
      </c>
      <c r="AB207" s="175">
        <f>[1]CapWorks_WC!AB67</f>
        <v>0</v>
      </c>
      <c r="AC207" s="175">
        <f>[1]CapWorks_WC!AC67</f>
        <v>0</v>
      </c>
      <c r="AD207" s="175">
        <f>[1]CapWorks_WC!AD67</f>
        <v>0</v>
      </c>
      <c r="AE207" s="175">
        <f>[1]CapWorks_WC!AE67</f>
        <v>0</v>
      </c>
      <c r="AF207" s="175">
        <f>[1]CapWorks_WC!AF67</f>
        <v>0</v>
      </c>
      <c r="AG207" s="175">
        <f>[1]CapWorks_WC!AG67</f>
        <v>0</v>
      </c>
      <c r="AH207" s="176">
        <f>[1]CapWorks_WC!AH67</f>
        <v>0</v>
      </c>
    </row>
    <row r="208" spans="1:34" ht="12.75" hidden="1" customHeight="1" outlineLevel="2" x14ac:dyDescent="0.25">
      <c r="B208" s="140"/>
      <c r="C208" s="141"/>
      <c r="D208" s="165" t="str">
        <f>[1]Gen_WC!D84</f>
        <v>Kerb and Channel</v>
      </c>
      <c r="E208" s="143"/>
      <c r="F208" s="143"/>
      <c r="G208" s="143"/>
      <c r="H208" s="143"/>
      <c r="I208" s="143"/>
      <c r="J208" s="143"/>
      <c r="K208" s="166">
        <f>'[1]Hist&amp;Budget_WC'!L379</f>
        <v>0</v>
      </c>
      <c r="L208" s="174">
        <f>'[1]Hist&amp;Budget_WC'!M379</f>
        <v>0</v>
      </c>
      <c r="M208" s="174">
        <f>'[1]Hist&amp;Budget_WC'!N379</f>
        <v>0</v>
      </c>
      <c r="N208" s="175">
        <f>'[1]Hist&amp;Budget_WC'!O379</f>
        <v>0</v>
      </c>
      <c r="O208" s="167">
        <f>[1]CapWorks_WC!O68</f>
        <v>0</v>
      </c>
      <c r="P208" s="175">
        <f>[1]CapWorks_WC!P68</f>
        <v>0</v>
      </c>
      <c r="Q208" s="175">
        <f>[1]CapWorks_WC!Q68</f>
        <v>0</v>
      </c>
      <c r="R208" s="175">
        <f>[1]CapWorks_WC!R68</f>
        <v>0</v>
      </c>
      <c r="S208" s="175">
        <f>[1]CapWorks_WC!S68</f>
        <v>0</v>
      </c>
      <c r="T208" s="175">
        <f>[1]CapWorks_WC!T68</f>
        <v>0</v>
      </c>
      <c r="U208" s="175">
        <f>[1]CapWorks_WC!U68</f>
        <v>0</v>
      </c>
      <c r="V208" s="175">
        <f>[1]CapWorks_WC!V68</f>
        <v>0</v>
      </c>
      <c r="W208" s="175">
        <f>[1]CapWorks_WC!W68</f>
        <v>0</v>
      </c>
      <c r="X208" s="175">
        <f>[1]CapWorks_WC!X68</f>
        <v>0</v>
      </c>
      <c r="Y208" s="175">
        <f>[1]CapWorks_WC!Y68</f>
        <v>0</v>
      </c>
      <c r="Z208" s="175">
        <f>[1]CapWorks_WC!Z68</f>
        <v>0</v>
      </c>
      <c r="AA208" s="175">
        <f>[1]CapWorks_WC!AA68</f>
        <v>0</v>
      </c>
      <c r="AB208" s="175">
        <f>[1]CapWorks_WC!AB68</f>
        <v>0</v>
      </c>
      <c r="AC208" s="175">
        <f>[1]CapWorks_WC!AC68</f>
        <v>0</v>
      </c>
      <c r="AD208" s="175">
        <f>[1]CapWorks_WC!AD68</f>
        <v>0</v>
      </c>
      <c r="AE208" s="175">
        <f>[1]CapWorks_WC!AE68</f>
        <v>0</v>
      </c>
      <c r="AF208" s="175">
        <f>[1]CapWorks_WC!AF68</f>
        <v>0</v>
      </c>
      <c r="AG208" s="175">
        <f>[1]CapWorks_WC!AG68</f>
        <v>0</v>
      </c>
      <c r="AH208" s="176">
        <f>[1]CapWorks_WC!AH68</f>
        <v>0</v>
      </c>
    </row>
    <row r="209" spans="2:34" ht="12.75" hidden="1" customHeight="1" outlineLevel="2" x14ac:dyDescent="0.25">
      <c r="B209" s="140"/>
      <c r="C209" s="141"/>
      <c r="D209" s="165" t="str">
        <f>[1]Gen_WC!D85</f>
        <v>Footpaths and Pathways</v>
      </c>
      <c r="E209" s="143"/>
      <c r="F209" s="143"/>
      <c r="G209" s="143"/>
      <c r="H209" s="143"/>
      <c r="I209" s="143"/>
      <c r="J209" s="143"/>
      <c r="K209" s="166">
        <f>'[1]Hist&amp;Budget_WC'!L380</f>
        <v>133</v>
      </c>
      <c r="L209" s="174">
        <f>'[1]Hist&amp;Budget_WC'!M380</f>
        <v>247</v>
      </c>
      <c r="M209" s="174">
        <f>'[1]Hist&amp;Budget_WC'!N380</f>
        <v>2</v>
      </c>
      <c r="N209" s="175">
        <f>'[1]Hist&amp;Budget_WC'!O380</f>
        <v>0</v>
      </c>
      <c r="O209" s="167">
        <f>[1]CapWorks_WC!O69</f>
        <v>0</v>
      </c>
      <c r="P209" s="175">
        <f>[1]CapWorks_WC!P69</f>
        <v>0</v>
      </c>
      <c r="Q209" s="175">
        <f>[1]CapWorks_WC!Q69</f>
        <v>0</v>
      </c>
      <c r="R209" s="175">
        <f>[1]CapWorks_WC!R69</f>
        <v>0</v>
      </c>
      <c r="S209" s="175">
        <f>[1]CapWorks_WC!S69</f>
        <v>0</v>
      </c>
      <c r="T209" s="175">
        <f>[1]CapWorks_WC!T69</f>
        <v>0</v>
      </c>
      <c r="U209" s="175">
        <f>[1]CapWorks_WC!U69</f>
        <v>0</v>
      </c>
      <c r="V209" s="175">
        <f>[1]CapWorks_WC!V69</f>
        <v>0</v>
      </c>
      <c r="W209" s="175">
        <f>[1]CapWorks_WC!W69</f>
        <v>0</v>
      </c>
      <c r="X209" s="175">
        <f>[1]CapWorks_WC!X69</f>
        <v>0</v>
      </c>
      <c r="Y209" s="175">
        <f>[1]CapWorks_WC!Y69</f>
        <v>0</v>
      </c>
      <c r="Z209" s="175">
        <f>[1]CapWorks_WC!Z69</f>
        <v>0</v>
      </c>
      <c r="AA209" s="175">
        <f>[1]CapWorks_WC!AA69</f>
        <v>0</v>
      </c>
      <c r="AB209" s="175">
        <f>[1]CapWorks_WC!AB69</f>
        <v>0</v>
      </c>
      <c r="AC209" s="175">
        <f>[1]CapWorks_WC!AC69</f>
        <v>0</v>
      </c>
      <c r="AD209" s="175">
        <f>[1]CapWorks_WC!AD69</f>
        <v>0</v>
      </c>
      <c r="AE209" s="175">
        <f>[1]CapWorks_WC!AE69</f>
        <v>0</v>
      </c>
      <c r="AF209" s="175">
        <f>[1]CapWorks_WC!AF69</f>
        <v>0</v>
      </c>
      <c r="AG209" s="175">
        <f>[1]CapWorks_WC!AG69</f>
        <v>0</v>
      </c>
      <c r="AH209" s="176">
        <f>[1]CapWorks_WC!AH69</f>
        <v>0</v>
      </c>
    </row>
    <row r="210" spans="2:34" ht="12.75" hidden="1" customHeight="1" outlineLevel="2" x14ac:dyDescent="0.25">
      <c r="B210" s="140"/>
      <c r="C210" s="141"/>
      <c r="D210" s="165" t="str">
        <f>[1]Gen_WC!D86</f>
        <v>Buildings</v>
      </c>
      <c r="E210" s="143"/>
      <c r="F210" s="143"/>
      <c r="G210" s="143"/>
      <c r="H210" s="143"/>
      <c r="I210" s="143"/>
      <c r="J210" s="143"/>
      <c r="K210" s="166">
        <f>'[1]Hist&amp;Budget_WC'!L381</f>
        <v>1337</v>
      </c>
      <c r="L210" s="174">
        <f>'[1]Hist&amp;Budget_WC'!M381</f>
        <v>2185</v>
      </c>
      <c r="M210" s="174">
        <f>'[1]Hist&amp;Budget_WC'!N381</f>
        <v>2382</v>
      </c>
      <c r="N210" s="175">
        <f>'[1]Hist&amp;Budget_WC'!O381</f>
        <v>0</v>
      </c>
      <c r="O210" s="167">
        <f>[1]CapWorks_WC!O70</f>
        <v>0</v>
      </c>
      <c r="P210" s="175">
        <f>[1]CapWorks_WC!P70</f>
        <v>0</v>
      </c>
      <c r="Q210" s="175">
        <f>[1]CapWorks_WC!Q70</f>
        <v>0</v>
      </c>
      <c r="R210" s="175">
        <f>[1]CapWorks_WC!R70</f>
        <v>0</v>
      </c>
      <c r="S210" s="175">
        <f>[1]CapWorks_WC!S70</f>
        <v>0</v>
      </c>
      <c r="T210" s="175">
        <f>[1]CapWorks_WC!T70</f>
        <v>0</v>
      </c>
      <c r="U210" s="175">
        <f>[1]CapWorks_WC!U70</f>
        <v>0</v>
      </c>
      <c r="V210" s="175">
        <f>[1]CapWorks_WC!V70</f>
        <v>0</v>
      </c>
      <c r="W210" s="175">
        <f>[1]CapWorks_WC!W70</f>
        <v>0</v>
      </c>
      <c r="X210" s="175">
        <f>[1]CapWorks_WC!X70</f>
        <v>0</v>
      </c>
      <c r="Y210" s="175">
        <f>[1]CapWorks_WC!Y70</f>
        <v>0</v>
      </c>
      <c r="Z210" s="175">
        <f>[1]CapWorks_WC!Z70</f>
        <v>0</v>
      </c>
      <c r="AA210" s="175">
        <f>[1]CapWorks_WC!AA70</f>
        <v>0</v>
      </c>
      <c r="AB210" s="175">
        <f>[1]CapWorks_WC!AB70</f>
        <v>0</v>
      </c>
      <c r="AC210" s="175">
        <f>[1]CapWorks_WC!AC70</f>
        <v>0</v>
      </c>
      <c r="AD210" s="175">
        <f>[1]CapWorks_WC!AD70</f>
        <v>0</v>
      </c>
      <c r="AE210" s="175">
        <f>[1]CapWorks_WC!AE70</f>
        <v>0</v>
      </c>
      <c r="AF210" s="175">
        <f>[1]CapWorks_WC!AF70</f>
        <v>0</v>
      </c>
      <c r="AG210" s="175">
        <f>[1]CapWorks_WC!AG70</f>
        <v>0</v>
      </c>
      <c r="AH210" s="176">
        <f>[1]CapWorks_WC!AH70</f>
        <v>0</v>
      </c>
    </row>
    <row r="211" spans="2:34" ht="12.75" hidden="1" customHeight="1" outlineLevel="2" x14ac:dyDescent="0.25">
      <c r="B211" s="140"/>
      <c r="C211" s="141"/>
      <c r="D211" s="165" t="str">
        <f>[1]Gen_WC!D87</f>
        <v>Stormwater Drainage</v>
      </c>
      <c r="E211" s="143"/>
      <c r="F211" s="143"/>
      <c r="G211" s="143"/>
      <c r="H211" s="143"/>
      <c r="I211" s="143"/>
      <c r="J211" s="143"/>
      <c r="K211" s="166">
        <f>'[1]Hist&amp;Budget_WC'!L382</f>
        <v>941</v>
      </c>
      <c r="L211" s="174">
        <f>'[1]Hist&amp;Budget_WC'!M382</f>
        <v>1997</v>
      </c>
      <c r="M211" s="174">
        <f>'[1]Hist&amp;Budget_WC'!N382</f>
        <v>508</v>
      </c>
      <c r="N211" s="175">
        <f>'[1]Hist&amp;Budget_WC'!O382</f>
        <v>0</v>
      </c>
      <c r="O211" s="167">
        <f>[1]CapWorks_WC!O71</f>
        <v>0</v>
      </c>
      <c r="P211" s="175">
        <f>[1]CapWorks_WC!P71</f>
        <v>0</v>
      </c>
      <c r="Q211" s="175">
        <f>[1]CapWorks_WC!Q71</f>
        <v>0</v>
      </c>
      <c r="R211" s="175">
        <f>[1]CapWorks_WC!R71</f>
        <v>0</v>
      </c>
      <c r="S211" s="175">
        <f>[1]CapWorks_WC!S71</f>
        <v>0</v>
      </c>
      <c r="T211" s="175">
        <f>[1]CapWorks_WC!T71</f>
        <v>0</v>
      </c>
      <c r="U211" s="175">
        <f>[1]CapWorks_WC!U71</f>
        <v>0</v>
      </c>
      <c r="V211" s="175">
        <f>[1]CapWorks_WC!V71</f>
        <v>0</v>
      </c>
      <c r="W211" s="175">
        <f>[1]CapWorks_WC!W71</f>
        <v>0</v>
      </c>
      <c r="X211" s="175">
        <f>[1]CapWorks_WC!X71</f>
        <v>0</v>
      </c>
      <c r="Y211" s="175">
        <f>[1]CapWorks_WC!Y71</f>
        <v>0</v>
      </c>
      <c r="Z211" s="175">
        <f>[1]CapWorks_WC!Z71</f>
        <v>0</v>
      </c>
      <c r="AA211" s="175">
        <f>[1]CapWorks_WC!AA71</f>
        <v>0</v>
      </c>
      <c r="AB211" s="175">
        <f>[1]CapWorks_WC!AB71</f>
        <v>0</v>
      </c>
      <c r="AC211" s="175">
        <f>[1]CapWorks_WC!AC71</f>
        <v>0</v>
      </c>
      <c r="AD211" s="175">
        <f>[1]CapWorks_WC!AD71</f>
        <v>0</v>
      </c>
      <c r="AE211" s="175">
        <f>[1]CapWorks_WC!AE71</f>
        <v>0</v>
      </c>
      <c r="AF211" s="175">
        <f>[1]CapWorks_WC!AF71</f>
        <v>0</v>
      </c>
      <c r="AG211" s="175">
        <f>[1]CapWorks_WC!AG71</f>
        <v>0</v>
      </c>
      <c r="AH211" s="176">
        <f>[1]CapWorks_WC!AH71</f>
        <v>0</v>
      </c>
    </row>
    <row r="212" spans="2:34" ht="12.75" hidden="1" customHeight="1" outlineLevel="2" x14ac:dyDescent="0.25">
      <c r="B212" s="140"/>
      <c r="C212" s="141"/>
      <c r="D212" s="165" t="str">
        <f>[1]Gen_WC!D88</f>
        <v>Recreation, Parks and Streetscapes</v>
      </c>
      <c r="E212" s="143"/>
      <c r="F212" s="143"/>
      <c r="G212" s="143"/>
      <c r="H212" s="143"/>
      <c r="I212" s="143"/>
      <c r="J212" s="143"/>
      <c r="K212" s="166">
        <f>'[1]Hist&amp;Budget_WC'!L383</f>
        <v>333</v>
      </c>
      <c r="L212" s="174">
        <f>'[1]Hist&amp;Budget_WC'!M383</f>
        <v>307</v>
      </c>
      <c r="M212" s="174">
        <f>'[1]Hist&amp;Budget_WC'!N383</f>
        <v>436</v>
      </c>
      <c r="N212" s="175">
        <f>'[1]Hist&amp;Budget_WC'!O383</f>
        <v>0</v>
      </c>
      <c r="O212" s="167">
        <f>[1]CapWorks_WC!O72</f>
        <v>0</v>
      </c>
      <c r="P212" s="175">
        <f>[1]CapWorks_WC!P72</f>
        <v>0</v>
      </c>
      <c r="Q212" s="175">
        <f>[1]CapWorks_WC!Q72</f>
        <v>0</v>
      </c>
      <c r="R212" s="175">
        <f>[1]CapWorks_WC!R72</f>
        <v>0</v>
      </c>
      <c r="S212" s="175">
        <f>[1]CapWorks_WC!S72</f>
        <v>0</v>
      </c>
      <c r="T212" s="175">
        <f>[1]CapWorks_WC!T72</f>
        <v>0</v>
      </c>
      <c r="U212" s="175">
        <f>[1]CapWorks_WC!U72</f>
        <v>0</v>
      </c>
      <c r="V212" s="175">
        <f>[1]CapWorks_WC!V72</f>
        <v>0</v>
      </c>
      <c r="W212" s="175">
        <f>[1]CapWorks_WC!W72</f>
        <v>0</v>
      </c>
      <c r="X212" s="175">
        <f>[1]CapWorks_WC!X72</f>
        <v>0</v>
      </c>
      <c r="Y212" s="175">
        <f>[1]CapWorks_WC!Y72</f>
        <v>0</v>
      </c>
      <c r="Z212" s="175">
        <f>[1]CapWorks_WC!Z72</f>
        <v>0</v>
      </c>
      <c r="AA212" s="175">
        <f>[1]CapWorks_WC!AA72</f>
        <v>0</v>
      </c>
      <c r="AB212" s="175">
        <f>[1]CapWorks_WC!AB72</f>
        <v>0</v>
      </c>
      <c r="AC212" s="175">
        <f>[1]CapWorks_WC!AC72</f>
        <v>0</v>
      </c>
      <c r="AD212" s="175">
        <f>[1]CapWorks_WC!AD72</f>
        <v>0</v>
      </c>
      <c r="AE212" s="175">
        <f>[1]CapWorks_WC!AE72</f>
        <v>0</v>
      </c>
      <c r="AF212" s="175">
        <f>[1]CapWorks_WC!AF72</f>
        <v>0</v>
      </c>
      <c r="AG212" s="175">
        <f>[1]CapWorks_WC!AG72</f>
        <v>0</v>
      </c>
      <c r="AH212" s="176">
        <f>[1]CapWorks_WC!AH72</f>
        <v>0</v>
      </c>
    </row>
    <row r="213" spans="2:34" ht="12.75" hidden="1" customHeight="1" outlineLevel="2" x14ac:dyDescent="0.25">
      <c r="B213" s="140"/>
      <c r="C213" s="141"/>
      <c r="D213" s="165" t="str">
        <f>[1]Gen_WC!D89</f>
        <v>Swimming Pools</v>
      </c>
      <c r="E213" s="143"/>
      <c r="F213" s="143"/>
      <c r="G213" s="143"/>
      <c r="H213" s="143"/>
      <c r="I213" s="143"/>
      <c r="J213" s="143"/>
      <c r="K213" s="166">
        <f>'[1]Hist&amp;Budget_WC'!L384</f>
        <v>0</v>
      </c>
      <c r="L213" s="174">
        <f>'[1]Hist&amp;Budget_WC'!M384</f>
        <v>67</v>
      </c>
      <c r="M213" s="174">
        <f>'[1]Hist&amp;Budget_WC'!N384</f>
        <v>6594</v>
      </c>
      <c r="N213" s="175">
        <f>'[1]Hist&amp;Budget_WC'!O384</f>
        <v>0</v>
      </c>
      <c r="O213" s="167">
        <f>[1]CapWorks_WC!O73</f>
        <v>0</v>
      </c>
      <c r="P213" s="175">
        <f>[1]CapWorks_WC!P73</f>
        <v>0</v>
      </c>
      <c r="Q213" s="175">
        <f>[1]CapWorks_WC!Q73</f>
        <v>0</v>
      </c>
      <c r="R213" s="175">
        <f>[1]CapWorks_WC!R73</f>
        <v>0</v>
      </c>
      <c r="S213" s="175">
        <f>[1]CapWorks_WC!S73</f>
        <v>0</v>
      </c>
      <c r="T213" s="175">
        <f>[1]CapWorks_WC!T73</f>
        <v>0</v>
      </c>
      <c r="U213" s="175">
        <f>[1]CapWorks_WC!U73</f>
        <v>0</v>
      </c>
      <c r="V213" s="175">
        <f>[1]CapWorks_WC!V73</f>
        <v>0</v>
      </c>
      <c r="W213" s="175">
        <f>[1]CapWorks_WC!W73</f>
        <v>0</v>
      </c>
      <c r="X213" s="175">
        <f>[1]CapWorks_WC!X73</f>
        <v>0</v>
      </c>
      <c r="Y213" s="175">
        <f>[1]CapWorks_WC!Y73</f>
        <v>0</v>
      </c>
      <c r="Z213" s="175">
        <f>[1]CapWorks_WC!Z73</f>
        <v>0</v>
      </c>
      <c r="AA213" s="175">
        <f>[1]CapWorks_WC!AA73</f>
        <v>0</v>
      </c>
      <c r="AB213" s="175">
        <f>[1]CapWorks_WC!AB73</f>
        <v>0</v>
      </c>
      <c r="AC213" s="175">
        <f>[1]CapWorks_WC!AC73</f>
        <v>0</v>
      </c>
      <c r="AD213" s="175">
        <f>[1]CapWorks_WC!AD73</f>
        <v>0</v>
      </c>
      <c r="AE213" s="175">
        <f>[1]CapWorks_WC!AE73</f>
        <v>0</v>
      </c>
      <c r="AF213" s="175">
        <f>[1]CapWorks_WC!AF73</f>
        <v>0</v>
      </c>
      <c r="AG213" s="175">
        <f>[1]CapWorks_WC!AG73</f>
        <v>0</v>
      </c>
      <c r="AH213" s="176">
        <f>[1]CapWorks_WC!AH73</f>
        <v>0</v>
      </c>
    </row>
    <row r="214" spans="2:34" ht="12.75" hidden="1" customHeight="1" outlineLevel="2" x14ac:dyDescent="0.25">
      <c r="B214" s="140"/>
      <c r="C214" s="141"/>
      <c r="D214" s="165" t="str">
        <f>[1]Gen_WC!D90</f>
        <v>Sewerage</v>
      </c>
      <c r="E214" s="143"/>
      <c r="F214" s="143"/>
      <c r="G214" s="143"/>
      <c r="H214" s="143"/>
      <c r="I214" s="143"/>
      <c r="J214" s="143"/>
      <c r="K214" s="166">
        <f>'[1]Hist&amp;Budget_WC'!L385</f>
        <v>620</v>
      </c>
      <c r="L214" s="174">
        <f>'[1]Hist&amp;Budget_WC'!M385</f>
        <v>239</v>
      </c>
      <c r="M214" s="174">
        <f>'[1]Hist&amp;Budget_WC'!N385</f>
        <v>50</v>
      </c>
      <c r="N214" s="175">
        <f>'[1]Hist&amp;Budget_WC'!O385</f>
        <v>0</v>
      </c>
      <c r="O214" s="167">
        <f>[1]CapWorks_WC!O74</f>
        <v>3394</v>
      </c>
      <c r="P214" s="175">
        <f>[1]CapWorks_WC!P74</f>
        <v>1447</v>
      </c>
      <c r="Q214" s="175">
        <f>[1]CapWorks_WC!Q74</f>
        <v>836</v>
      </c>
      <c r="R214" s="175">
        <f>[1]CapWorks_WC!R74</f>
        <v>1333</v>
      </c>
      <c r="S214" s="175">
        <f>[1]CapWorks_WC!S74</f>
        <v>3420</v>
      </c>
      <c r="T214" s="175">
        <f>[1]CapWorks_WC!T74</f>
        <v>6595</v>
      </c>
      <c r="U214" s="175">
        <f>[1]CapWorks_WC!U74</f>
        <v>8967</v>
      </c>
      <c r="V214" s="175">
        <f>[1]CapWorks_WC!V74</f>
        <v>5387</v>
      </c>
      <c r="W214" s="175">
        <f>[1]CapWorks_WC!W74</f>
        <v>2085</v>
      </c>
      <c r="X214" s="175">
        <f>[1]CapWorks_WC!X74</f>
        <v>813</v>
      </c>
      <c r="Y214" s="175">
        <f>[1]CapWorks_WC!Y74</f>
        <v>0</v>
      </c>
      <c r="Z214" s="175">
        <f>[1]CapWorks_WC!Z74</f>
        <v>0</v>
      </c>
      <c r="AA214" s="175">
        <f>[1]CapWorks_WC!AA74</f>
        <v>0</v>
      </c>
      <c r="AB214" s="175">
        <f>[1]CapWorks_WC!AB74</f>
        <v>0</v>
      </c>
      <c r="AC214" s="175">
        <f>[1]CapWorks_WC!AC74</f>
        <v>0</v>
      </c>
      <c r="AD214" s="175">
        <f>[1]CapWorks_WC!AD74</f>
        <v>0</v>
      </c>
      <c r="AE214" s="175">
        <f>[1]CapWorks_WC!AE74</f>
        <v>0</v>
      </c>
      <c r="AF214" s="175">
        <f>[1]CapWorks_WC!AF74</f>
        <v>0</v>
      </c>
      <c r="AG214" s="175">
        <f>[1]CapWorks_WC!AG74</f>
        <v>0</v>
      </c>
      <c r="AH214" s="176">
        <f>[1]CapWorks_WC!AH74</f>
        <v>0</v>
      </c>
    </row>
    <row r="215" spans="2:34" ht="12.75" hidden="1" customHeight="1" outlineLevel="2" x14ac:dyDescent="0.25">
      <c r="B215" s="140"/>
      <c r="C215" s="141"/>
      <c r="D215" s="165" t="str">
        <f>[1]Gen_WC!D91</f>
        <v>Water</v>
      </c>
      <c r="E215" s="143"/>
      <c r="F215" s="143"/>
      <c r="G215" s="143"/>
      <c r="H215" s="143"/>
      <c r="I215" s="143"/>
      <c r="J215" s="143"/>
      <c r="K215" s="166">
        <f>'[1]Hist&amp;Budget_WC'!L386</f>
        <v>1802</v>
      </c>
      <c r="L215" s="174">
        <f>'[1]Hist&amp;Budget_WC'!M386</f>
        <v>1078</v>
      </c>
      <c r="M215" s="174">
        <f>'[1]Hist&amp;Budget_WC'!N386</f>
        <v>254</v>
      </c>
      <c r="N215" s="175">
        <f>'[1]Hist&amp;Budget_WC'!O386</f>
        <v>0</v>
      </c>
      <c r="O215" s="167">
        <f>[1]CapWorks_WC!O75</f>
        <v>5504</v>
      </c>
      <c r="P215" s="175">
        <f>[1]CapWorks_WC!P75</f>
        <v>2183</v>
      </c>
      <c r="Q215" s="175">
        <f>[1]CapWorks_WC!Q75</f>
        <v>602</v>
      </c>
      <c r="R215" s="175">
        <f>[1]CapWorks_WC!R75</f>
        <v>1964</v>
      </c>
      <c r="S215" s="175">
        <f>[1]CapWorks_WC!S75</f>
        <v>1943</v>
      </c>
      <c r="T215" s="175">
        <f>[1]CapWorks_WC!T75</f>
        <v>2400</v>
      </c>
      <c r="U215" s="175">
        <f>[1]CapWorks_WC!U75</f>
        <v>8053</v>
      </c>
      <c r="V215" s="175">
        <f>[1]CapWorks_WC!V75</f>
        <v>7981</v>
      </c>
      <c r="W215" s="175">
        <f>[1]CapWorks_WC!W75</f>
        <v>8777</v>
      </c>
      <c r="X215" s="175">
        <f>[1]CapWorks_WC!X75</f>
        <v>2002.8629699476653</v>
      </c>
      <c r="Y215" s="175">
        <f>[1]CapWorks_WC!Y75</f>
        <v>2240.1479523436242</v>
      </c>
      <c r="Z215" s="175">
        <f>[1]CapWorks_WC!Z75</f>
        <v>9512.6282690591743</v>
      </c>
      <c r="AA215" s="175">
        <f>[1]CapWorks_WC!AA75</f>
        <v>7733.1107394162082</v>
      </c>
      <c r="AB215" s="175">
        <f>[1]CapWorks_WC!AB75</f>
        <v>1033.8832836393408</v>
      </c>
      <c r="AC215" s="175">
        <f>[1]CapWorks_WC!AC75</f>
        <v>1059.7303657303244</v>
      </c>
      <c r="AD215" s="175">
        <f>[1]CapWorks_WC!AD75</f>
        <v>1086.2236248735821</v>
      </c>
      <c r="AE215" s="175">
        <f>[1]CapWorks_WC!AE75</f>
        <v>1113.3792154954217</v>
      </c>
      <c r="AF215" s="175">
        <f>[1]CapWorks_WC!AF75</f>
        <v>1141.2136958828071</v>
      </c>
      <c r="AG215" s="175">
        <f>[1]CapWorks_WC!AG75</f>
        <v>1169.7440382798773</v>
      </c>
      <c r="AH215" s="176">
        <f>[1]CapWorks_WC!AH75</f>
        <v>1198.987639236874</v>
      </c>
    </row>
    <row r="216" spans="2:34" ht="12.75" hidden="1" customHeight="1" outlineLevel="2" x14ac:dyDescent="0.25">
      <c r="B216" s="140"/>
      <c r="C216" s="141"/>
      <c r="D216" s="165" t="str">
        <f>[1]Gen_WC!D92</f>
        <v>Plant, machinery and equipment</v>
      </c>
      <c r="E216" s="143"/>
      <c r="F216" s="143"/>
      <c r="G216" s="143"/>
      <c r="H216" s="143"/>
      <c r="I216" s="143"/>
      <c r="J216" s="143"/>
      <c r="K216" s="166">
        <f>'[1]Hist&amp;Budget_WC'!L387</f>
        <v>1745</v>
      </c>
      <c r="L216" s="174">
        <f>'[1]Hist&amp;Budget_WC'!M387</f>
        <v>2017</v>
      </c>
      <c r="M216" s="174">
        <f>'[1]Hist&amp;Budget_WC'!N387</f>
        <v>1074</v>
      </c>
      <c r="N216" s="175">
        <f>'[1]Hist&amp;Budget_WC'!O387</f>
        <v>0</v>
      </c>
      <c r="O216" s="167">
        <f>[1]CapWorks_WC!O76</f>
        <v>1000</v>
      </c>
      <c r="P216" s="175">
        <f>[1]CapWorks_WC!P76</f>
        <v>1500</v>
      </c>
      <c r="Q216" s="175">
        <f>[1]CapWorks_WC!Q76</f>
        <v>1500</v>
      </c>
      <c r="R216" s="175">
        <f>[1]CapWorks_WC!R76</f>
        <v>1500</v>
      </c>
      <c r="S216" s="175">
        <f>[1]CapWorks_WC!S76</f>
        <v>1500</v>
      </c>
      <c r="T216" s="175">
        <f>[1]CapWorks_WC!T76</f>
        <v>1500</v>
      </c>
      <c r="U216" s="175">
        <f>[1]CapWorks_WC!U76</f>
        <v>1500</v>
      </c>
      <c r="V216" s="175">
        <f>[1]CapWorks_WC!V76</f>
        <v>1500</v>
      </c>
      <c r="W216" s="175">
        <f>[1]CapWorks_WC!W76</f>
        <v>1500</v>
      </c>
      <c r="X216" s="175">
        <f>[1]CapWorks_WC!X76</f>
        <v>1500</v>
      </c>
      <c r="Y216" s="175">
        <f>[1]CapWorks_WC!Y76</f>
        <v>0</v>
      </c>
      <c r="Z216" s="175">
        <f>[1]CapWorks_WC!Z76</f>
        <v>0</v>
      </c>
      <c r="AA216" s="175">
        <f>[1]CapWorks_WC!AA76</f>
        <v>0</v>
      </c>
      <c r="AB216" s="175">
        <f>[1]CapWorks_WC!AB76</f>
        <v>0</v>
      </c>
      <c r="AC216" s="175">
        <f>[1]CapWorks_WC!AC76</f>
        <v>0</v>
      </c>
      <c r="AD216" s="175">
        <f>[1]CapWorks_WC!AD76</f>
        <v>0</v>
      </c>
      <c r="AE216" s="175">
        <f>[1]CapWorks_WC!AE76</f>
        <v>0</v>
      </c>
      <c r="AF216" s="175">
        <f>[1]CapWorks_WC!AF76</f>
        <v>0</v>
      </c>
      <c r="AG216" s="175">
        <f>[1]CapWorks_WC!AG76</f>
        <v>0</v>
      </c>
      <c r="AH216" s="176">
        <f>[1]CapWorks_WC!AH76</f>
        <v>0</v>
      </c>
    </row>
    <row r="217" spans="2:34" ht="12.75" hidden="1" customHeight="1" outlineLevel="2" x14ac:dyDescent="0.25">
      <c r="B217" s="140"/>
      <c r="C217" s="141"/>
      <c r="D217" s="165" t="str">
        <f>[1]Gen_WC!D93</f>
        <v>Fixutres, fittings and furniture</v>
      </c>
      <c r="E217" s="143"/>
      <c r="F217" s="143"/>
      <c r="G217" s="143"/>
      <c r="H217" s="143"/>
      <c r="I217" s="143"/>
      <c r="J217" s="143"/>
      <c r="K217" s="166">
        <f>'[1]Hist&amp;Budget_WC'!L388</f>
        <v>7</v>
      </c>
      <c r="L217" s="174">
        <f>'[1]Hist&amp;Budget_WC'!M388</f>
        <v>0</v>
      </c>
      <c r="M217" s="174">
        <f>'[1]Hist&amp;Budget_WC'!N388</f>
        <v>0</v>
      </c>
      <c r="N217" s="175">
        <f>'[1]Hist&amp;Budget_WC'!O388</f>
        <v>0</v>
      </c>
      <c r="O217" s="167">
        <f>[1]CapWorks_WC!O77</f>
        <v>0</v>
      </c>
      <c r="P217" s="175">
        <f>[1]CapWorks_WC!P77</f>
        <v>0</v>
      </c>
      <c r="Q217" s="175">
        <f>[1]CapWorks_WC!Q77</f>
        <v>0</v>
      </c>
      <c r="R217" s="175">
        <f>[1]CapWorks_WC!R77</f>
        <v>0</v>
      </c>
      <c r="S217" s="175">
        <f>[1]CapWorks_WC!S77</f>
        <v>0</v>
      </c>
      <c r="T217" s="175">
        <f>[1]CapWorks_WC!T77</f>
        <v>0</v>
      </c>
      <c r="U217" s="175">
        <f>[1]CapWorks_WC!U77</f>
        <v>0</v>
      </c>
      <c r="V217" s="175">
        <f>[1]CapWorks_WC!V77</f>
        <v>0</v>
      </c>
      <c r="W217" s="175">
        <f>[1]CapWorks_WC!W77</f>
        <v>0</v>
      </c>
      <c r="X217" s="175">
        <f>[1]CapWorks_WC!X77</f>
        <v>0</v>
      </c>
      <c r="Y217" s="175">
        <f>[1]CapWorks_WC!Y77</f>
        <v>0</v>
      </c>
      <c r="Z217" s="175">
        <f>[1]CapWorks_WC!Z77</f>
        <v>0</v>
      </c>
      <c r="AA217" s="175">
        <f>[1]CapWorks_WC!AA77</f>
        <v>0</v>
      </c>
      <c r="AB217" s="175">
        <f>[1]CapWorks_WC!AB77</f>
        <v>0</v>
      </c>
      <c r="AC217" s="175">
        <f>[1]CapWorks_WC!AC77</f>
        <v>0</v>
      </c>
      <c r="AD217" s="175">
        <f>[1]CapWorks_WC!AD77</f>
        <v>0</v>
      </c>
      <c r="AE217" s="175">
        <f>[1]CapWorks_WC!AE77</f>
        <v>0</v>
      </c>
      <c r="AF217" s="175">
        <f>[1]CapWorks_WC!AF77</f>
        <v>0</v>
      </c>
      <c r="AG217" s="175">
        <f>[1]CapWorks_WC!AG77</f>
        <v>0</v>
      </c>
      <c r="AH217" s="176">
        <f>[1]CapWorks_WC!AH77</f>
        <v>0</v>
      </c>
    </row>
    <row r="218" spans="2:34" ht="12.75" hidden="1" customHeight="1" outlineLevel="2" x14ac:dyDescent="0.25">
      <c r="B218" s="140"/>
      <c r="C218" s="141"/>
      <c r="D218" s="165" t="str">
        <f>[1]Gen_WC!D94</f>
        <v>Computers and telecommunications</v>
      </c>
      <c r="E218" s="143"/>
      <c r="F218" s="143"/>
      <c r="G218" s="143"/>
      <c r="H218" s="143"/>
      <c r="I218" s="143"/>
      <c r="J218" s="143"/>
      <c r="K218" s="166">
        <f>'[1]Hist&amp;Budget_WC'!L389</f>
        <v>152</v>
      </c>
      <c r="L218" s="174">
        <f>'[1]Hist&amp;Budget_WC'!M389</f>
        <v>52</v>
      </c>
      <c r="M218" s="174">
        <f>'[1]Hist&amp;Budget_WC'!N389</f>
        <v>87</v>
      </c>
      <c r="N218" s="175">
        <f>'[1]Hist&amp;Budget_WC'!O389</f>
        <v>0</v>
      </c>
      <c r="O218" s="167">
        <f>[1]CapWorks_WC!O78</f>
        <v>161</v>
      </c>
      <c r="P218" s="175">
        <f>[1]CapWorks_WC!P78</f>
        <v>231</v>
      </c>
      <c r="Q218" s="175">
        <f>[1]CapWorks_WC!Q78</f>
        <v>121</v>
      </c>
      <c r="R218" s="175">
        <f>[1]CapWorks_WC!R78</f>
        <v>248</v>
      </c>
      <c r="S218" s="175">
        <f>[1]CapWorks_WC!S78</f>
        <v>124</v>
      </c>
      <c r="T218" s="175">
        <f>[1]CapWorks_WC!T78</f>
        <v>146</v>
      </c>
      <c r="U218" s="175">
        <f>[1]CapWorks_WC!U78</f>
        <v>199</v>
      </c>
      <c r="V218" s="175">
        <f>[1]CapWorks_WC!V78</f>
        <v>202</v>
      </c>
      <c r="W218" s="175">
        <f>[1]CapWorks_WC!W78</f>
        <v>250</v>
      </c>
      <c r="X218" s="175">
        <f>[1]CapWorks_WC!X78</f>
        <v>250</v>
      </c>
      <c r="Y218" s="175">
        <f>[1]CapWorks_WC!Y78</f>
        <v>0</v>
      </c>
      <c r="Z218" s="175">
        <f>[1]CapWorks_WC!Z78</f>
        <v>0</v>
      </c>
      <c r="AA218" s="175">
        <f>[1]CapWorks_WC!AA78</f>
        <v>0</v>
      </c>
      <c r="AB218" s="175">
        <f>[1]CapWorks_WC!AB78</f>
        <v>0</v>
      </c>
      <c r="AC218" s="175">
        <f>[1]CapWorks_WC!AC78</f>
        <v>0</v>
      </c>
      <c r="AD218" s="175">
        <f>[1]CapWorks_WC!AD78</f>
        <v>0</v>
      </c>
      <c r="AE218" s="175">
        <f>[1]CapWorks_WC!AE78</f>
        <v>0</v>
      </c>
      <c r="AF218" s="175">
        <f>[1]CapWorks_WC!AF78</f>
        <v>0</v>
      </c>
      <c r="AG218" s="175">
        <f>[1]CapWorks_WC!AG78</f>
        <v>0</v>
      </c>
      <c r="AH218" s="176">
        <f>[1]CapWorks_WC!AH78</f>
        <v>0</v>
      </c>
    </row>
    <row r="219" spans="2:34" ht="12.75" hidden="1" customHeight="1" outlineLevel="2" x14ac:dyDescent="0.25">
      <c r="B219" s="140"/>
      <c r="C219" s="141"/>
      <c r="D219" s="165" t="str">
        <f>[1]Gen_WC!D95</f>
        <v>Other</v>
      </c>
      <c r="E219" s="143"/>
      <c r="F219" s="143"/>
      <c r="G219" s="143"/>
      <c r="H219" s="143"/>
      <c r="I219" s="143"/>
      <c r="J219" s="143"/>
      <c r="K219" s="166">
        <f>'[1]Hist&amp;Budget_WC'!L390</f>
        <v>47</v>
      </c>
      <c r="L219" s="174">
        <f>'[1]Hist&amp;Budget_WC'!M390</f>
        <v>0</v>
      </c>
      <c r="M219" s="174">
        <f>'[1]Hist&amp;Budget_WC'!N390</f>
        <v>0</v>
      </c>
      <c r="N219" s="175">
        <f>'[1]Hist&amp;Budget_WC'!O390</f>
        <v>0</v>
      </c>
      <c r="O219" s="167">
        <f>[1]CapWorks_WC!O79</f>
        <v>0</v>
      </c>
      <c r="P219" s="175">
        <f>[1]CapWorks_WC!P79</f>
        <v>0</v>
      </c>
      <c r="Q219" s="175">
        <f>[1]CapWorks_WC!Q79</f>
        <v>0</v>
      </c>
      <c r="R219" s="175">
        <f>[1]CapWorks_WC!R79</f>
        <v>0</v>
      </c>
      <c r="S219" s="175">
        <f>[1]CapWorks_WC!S79</f>
        <v>0</v>
      </c>
      <c r="T219" s="175">
        <f>[1]CapWorks_WC!T79</f>
        <v>0</v>
      </c>
      <c r="U219" s="175">
        <f>[1]CapWorks_WC!U79</f>
        <v>0</v>
      </c>
      <c r="V219" s="175">
        <f>[1]CapWorks_WC!V79</f>
        <v>0</v>
      </c>
      <c r="W219" s="175">
        <f>[1]CapWorks_WC!W79</f>
        <v>0</v>
      </c>
      <c r="X219" s="175">
        <f>[1]CapWorks_WC!X79</f>
        <v>0</v>
      </c>
      <c r="Y219" s="175">
        <f>[1]CapWorks_WC!Y79</f>
        <v>0</v>
      </c>
      <c r="Z219" s="175">
        <f>[1]CapWorks_WC!Z79</f>
        <v>0</v>
      </c>
      <c r="AA219" s="175">
        <f>[1]CapWorks_WC!AA79</f>
        <v>0</v>
      </c>
      <c r="AB219" s="175">
        <f>[1]CapWorks_WC!AB79</f>
        <v>0</v>
      </c>
      <c r="AC219" s="175">
        <f>[1]CapWorks_WC!AC79</f>
        <v>0</v>
      </c>
      <c r="AD219" s="175">
        <f>[1]CapWorks_WC!AD79</f>
        <v>0</v>
      </c>
      <c r="AE219" s="175">
        <f>[1]CapWorks_WC!AE79</f>
        <v>0</v>
      </c>
      <c r="AF219" s="175">
        <f>[1]CapWorks_WC!AF79</f>
        <v>0</v>
      </c>
      <c r="AG219" s="175">
        <f>[1]CapWorks_WC!AG79</f>
        <v>0</v>
      </c>
      <c r="AH219" s="176">
        <f>[1]CapWorks_WC!AH79</f>
        <v>0</v>
      </c>
    </row>
    <row r="220" spans="2:34" ht="12.75" hidden="1" customHeight="1" outlineLevel="2" x14ac:dyDescent="0.25">
      <c r="B220" s="140"/>
      <c r="C220" s="141"/>
      <c r="D220" s="165" t="str">
        <f>[1]Gen_WC!D96</f>
        <v>Capital Work in Progress</v>
      </c>
      <c r="E220" s="143"/>
      <c r="F220" s="143"/>
      <c r="G220" s="143"/>
      <c r="H220" s="143"/>
      <c r="I220" s="143"/>
      <c r="J220" s="143"/>
      <c r="K220" s="166">
        <f>'[1]Hist&amp;Budget_WC'!L391</f>
        <v>8837</v>
      </c>
      <c r="L220" s="174">
        <f>'[1]Hist&amp;Budget_WC'!M391</f>
        <v>12937</v>
      </c>
      <c r="M220" s="174">
        <f>'[1]Hist&amp;Budget_WC'!N391</f>
        <v>5096</v>
      </c>
      <c r="N220" s="175">
        <f>'[1]Hist&amp;Budget_WC'!O391</f>
        <v>0</v>
      </c>
      <c r="O220" s="167">
        <f>[1]CapWorks_WC!O80</f>
        <v>0</v>
      </c>
      <c r="P220" s="175">
        <f>[1]CapWorks_WC!P80</f>
        <v>0</v>
      </c>
      <c r="Q220" s="175">
        <f>[1]CapWorks_WC!Q80</f>
        <v>0</v>
      </c>
      <c r="R220" s="175">
        <f>[1]CapWorks_WC!R80</f>
        <v>0</v>
      </c>
      <c r="S220" s="175">
        <f>[1]CapWorks_WC!S80</f>
        <v>0</v>
      </c>
      <c r="T220" s="175">
        <f>[1]CapWorks_WC!T80</f>
        <v>0</v>
      </c>
      <c r="U220" s="175">
        <f>[1]CapWorks_WC!U80</f>
        <v>0</v>
      </c>
      <c r="V220" s="175">
        <f>[1]CapWorks_WC!V80</f>
        <v>0</v>
      </c>
      <c r="W220" s="175">
        <f>[1]CapWorks_WC!W80</f>
        <v>0</v>
      </c>
      <c r="X220" s="175">
        <f>[1]CapWorks_WC!X80</f>
        <v>0</v>
      </c>
      <c r="Y220" s="175">
        <f>[1]CapWorks_WC!Y80</f>
        <v>0</v>
      </c>
      <c r="Z220" s="175">
        <f>[1]CapWorks_WC!Z80</f>
        <v>0</v>
      </c>
      <c r="AA220" s="175">
        <f>[1]CapWorks_WC!AA80</f>
        <v>0</v>
      </c>
      <c r="AB220" s="175">
        <f>[1]CapWorks_WC!AB80</f>
        <v>0</v>
      </c>
      <c r="AC220" s="175">
        <f>[1]CapWorks_WC!AC80</f>
        <v>0</v>
      </c>
      <c r="AD220" s="175">
        <f>[1]CapWorks_WC!AD80</f>
        <v>0</v>
      </c>
      <c r="AE220" s="175">
        <f>[1]CapWorks_WC!AE80</f>
        <v>0</v>
      </c>
      <c r="AF220" s="175">
        <f>[1]CapWorks_WC!AF80</f>
        <v>0</v>
      </c>
      <c r="AG220" s="175">
        <f>[1]CapWorks_WC!AG80</f>
        <v>0</v>
      </c>
      <c r="AH220" s="176">
        <f>[1]CapWorks_WC!AH80</f>
        <v>0</v>
      </c>
    </row>
    <row r="221" spans="2:34" ht="12.75" hidden="1" customHeight="1" outlineLevel="2" x14ac:dyDescent="0.25">
      <c r="B221" s="140"/>
      <c r="C221" s="141"/>
      <c r="D221" s="165" t="str">
        <f>[1]Gen_WC!D97</f>
        <v>LED Lighting</v>
      </c>
      <c r="E221" s="143"/>
      <c r="F221" s="143"/>
      <c r="G221" s="143"/>
      <c r="H221" s="143"/>
      <c r="I221" s="143"/>
      <c r="J221" s="143"/>
      <c r="K221" s="166">
        <f>'[1]Hist&amp;Budget_WC'!L392</f>
        <v>0</v>
      </c>
      <c r="L221" s="174">
        <f>'[1]Hist&amp;Budget_WC'!M392</f>
        <v>0</v>
      </c>
      <c r="M221" s="174">
        <f>'[1]Hist&amp;Budget_WC'!N392</f>
        <v>0</v>
      </c>
      <c r="N221" s="175">
        <f>'[1]Hist&amp;Budget_WC'!O392</f>
        <v>0</v>
      </c>
      <c r="O221" s="167">
        <f>[1]CapWorks_WC!O81</f>
        <v>0</v>
      </c>
      <c r="P221" s="175">
        <f>[1]CapWorks_WC!P81</f>
        <v>0</v>
      </c>
      <c r="Q221" s="175">
        <f>[1]CapWorks_WC!Q81</f>
        <v>0</v>
      </c>
      <c r="R221" s="175">
        <f>[1]CapWorks_WC!R81</f>
        <v>0</v>
      </c>
      <c r="S221" s="175">
        <f>[1]CapWorks_WC!S81</f>
        <v>0</v>
      </c>
      <c r="T221" s="175">
        <f>[1]CapWorks_WC!T81</f>
        <v>0</v>
      </c>
      <c r="U221" s="175">
        <f>[1]CapWorks_WC!U81</f>
        <v>0</v>
      </c>
      <c r="V221" s="175">
        <f>[1]CapWorks_WC!V81</f>
        <v>0</v>
      </c>
      <c r="W221" s="175">
        <f>[1]CapWorks_WC!W81</f>
        <v>0</v>
      </c>
      <c r="X221" s="175">
        <f>[1]CapWorks_WC!X81</f>
        <v>0</v>
      </c>
      <c r="Y221" s="175">
        <f>[1]CapWorks_WC!Y81</f>
        <v>0</v>
      </c>
      <c r="Z221" s="175">
        <f>[1]CapWorks_WC!Z81</f>
        <v>0</v>
      </c>
      <c r="AA221" s="175">
        <f>[1]CapWorks_WC!AA81</f>
        <v>0</v>
      </c>
      <c r="AB221" s="175">
        <f>[1]CapWorks_WC!AB81</f>
        <v>0</v>
      </c>
      <c r="AC221" s="175">
        <f>[1]CapWorks_WC!AC81</f>
        <v>0</v>
      </c>
      <c r="AD221" s="175">
        <f>[1]CapWorks_WC!AD81</f>
        <v>0</v>
      </c>
      <c r="AE221" s="175">
        <f>[1]CapWorks_WC!AE81</f>
        <v>0</v>
      </c>
      <c r="AF221" s="175">
        <f>[1]CapWorks_WC!AF81</f>
        <v>0</v>
      </c>
      <c r="AG221" s="175">
        <f>[1]CapWorks_WC!AG81</f>
        <v>0</v>
      </c>
      <c r="AH221" s="176">
        <f>[1]CapWorks_WC!AH81</f>
        <v>0</v>
      </c>
    </row>
    <row r="222" spans="2:34" ht="12.75" hidden="1" customHeight="1" outlineLevel="2" x14ac:dyDescent="0.25">
      <c r="B222" s="140"/>
      <c r="C222" s="141"/>
      <c r="D222" s="165" t="str">
        <f>[1]Gen_WC!D98</f>
        <v>Cemetery</v>
      </c>
      <c r="E222" s="143"/>
      <c r="F222" s="143"/>
      <c r="G222" s="143"/>
      <c r="H222" s="143"/>
      <c r="I222" s="143"/>
      <c r="J222" s="143"/>
      <c r="K222" s="166">
        <f>'[1]Hist&amp;Budget_WC'!L393</f>
        <v>0</v>
      </c>
      <c r="L222" s="174">
        <f>'[1]Hist&amp;Budget_WC'!M393</f>
        <v>0</v>
      </c>
      <c r="M222" s="174">
        <f>'[1]Hist&amp;Budget_WC'!N393</f>
        <v>0</v>
      </c>
      <c r="N222" s="175">
        <f>'[1]Hist&amp;Budget_WC'!O393</f>
        <v>0</v>
      </c>
      <c r="O222" s="167">
        <f>[1]CapWorks_WC!O82</f>
        <v>200</v>
      </c>
      <c r="P222" s="175">
        <f>[1]CapWorks_WC!P82</f>
        <v>0</v>
      </c>
      <c r="Q222" s="175">
        <f>[1]CapWorks_WC!Q82</f>
        <v>0</v>
      </c>
      <c r="R222" s="175">
        <f>[1]CapWorks_WC!R82</f>
        <v>0</v>
      </c>
      <c r="S222" s="175">
        <f>[1]CapWorks_WC!S82</f>
        <v>0</v>
      </c>
      <c r="T222" s="175">
        <f>[1]CapWorks_WC!T82</f>
        <v>0</v>
      </c>
      <c r="U222" s="175">
        <f>[1]CapWorks_WC!U82</f>
        <v>0</v>
      </c>
      <c r="V222" s="175">
        <f>[1]CapWorks_WC!V82</f>
        <v>0</v>
      </c>
      <c r="W222" s="175">
        <f>[1]CapWorks_WC!W82</f>
        <v>0</v>
      </c>
      <c r="X222" s="175">
        <f>[1]CapWorks_WC!X82</f>
        <v>0</v>
      </c>
      <c r="Y222" s="175">
        <f>[1]CapWorks_WC!Y82</f>
        <v>0</v>
      </c>
      <c r="Z222" s="175">
        <f>[1]CapWorks_WC!Z82</f>
        <v>0</v>
      </c>
      <c r="AA222" s="175">
        <f>[1]CapWorks_WC!AA82</f>
        <v>0</v>
      </c>
      <c r="AB222" s="175">
        <f>[1]CapWorks_WC!AB82</f>
        <v>0</v>
      </c>
      <c r="AC222" s="175">
        <f>[1]CapWorks_WC!AC82</f>
        <v>0</v>
      </c>
      <c r="AD222" s="175">
        <f>[1]CapWorks_WC!AD82</f>
        <v>0</v>
      </c>
      <c r="AE222" s="175">
        <f>[1]CapWorks_WC!AE82</f>
        <v>0</v>
      </c>
      <c r="AF222" s="175">
        <f>[1]CapWorks_WC!AF82</f>
        <v>0</v>
      </c>
      <c r="AG222" s="175">
        <f>[1]CapWorks_WC!AG82</f>
        <v>0</v>
      </c>
      <c r="AH222" s="176">
        <f>[1]CapWorks_WC!AH82</f>
        <v>0</v>
      </c>
    </row>
    <row r="223" spans="2:34" ht="12.75" hidden="1" customHeight="1" outlineLevel="2" x14ac:dyDescent="0.25">
      <c r="B223" s="140"/>
      <c r="C223" s="141"/>
      <c r="D223" s="165" t="str">
        <f>[1]Gen_WC!D99</f>
        <v>Landfill cells</v>
      </c>
      <c r="E223" s="143"/>
      <c r="F223" s="143"/>
      <c r="G223" s="143"/>
      <c r="H223" s="143"/>
      <c r="I223" s="143"/>
      <c r="J223" s="143"/>
      <c r="K223" s="166">
        <f>'[1]Hist&amp;Budget_WC'!L394</f>
        <v>0</v>
      </c>
      <c r="L223" s="174">
        <f>'[1]Hist&amp;Budget_WC'!M394</f>
        <v>0</v>
      </c>
      <c r="M223" s="174">
        <f>'[1]Hist&amp;Budget_WC'!N394</f>
        <v>0</v>
      </c>
      <c r="N223" s="175">
        <f>'[1]Hist&amp;Budget_WC'!O394</f>
        <v>0</v>
      </c>
      <c r="O223" s="167">
        <f>[1]CapWorks_WC!O83</f>
        <v>120</v>
      </c>
      <c r="P223" s="175">
        <f>[1]CapWorks_WC!P83</f>
        <v>0</v>
      </c>
      <c r="Q223" s="175">
        <f>[1]CapWorks_WC!Q83</f>
        <v>0</v>
      </c>
      <c r="R223" s="175">
        <f>[1]CapWorks_WC!R83</f>
        <v>0</v>
      </c>
      <c r="S223" s="175">
        <f>[1]CapWorks_WC!S83</f>
        <v>0</v>
      </c>
      <c r="T223" s="175">
        <f>[1]CapWorks_WC!T83</f>
        <v>0</v>
      </c>
      <c r="U223" s="175">
        <f>[1]CapWorks_WC!U83</f>
        <v>0</v>
      </c>
      <c r="V223" s="175">
        <f>[1]CapWorks_WC!V83</f>
        <v>0</v>
      </c>
      <c r="W223" s="175">
        <f>[1]CapWorks_WC!W83</f>
        <v>0</v>
      </c>
      <c r="X223" s="175">
        <f>[1]CapWorks_WC!X83</f>
        <v>0</v>
      </c>
      <c r="Y223" s="175">
        <f>[1]CapWorks_WC!Y83</f>
        <v>0</v>
      </c>
      <c r="Z223" s="175">
        <f>[1]CapWorks_WC!Z83</f>
        <v>0</v>
      </c>
      <c r="AA223" s="175">
        <f>[1]CapWorks_WC!AA83</f>
        <v>0</v>
      </c>
      <c r="AB223" s="175">
        <f>[1]CapWorks_WC!AB83</f>
        <v>0</v>
      </c>
      <c r="AC223" s="175">
        <f>[1]CapWorks_WC!AC83</f>
        <v>0</v>
      </c>
      <c r="AD223" s="175">
        <f>[1]CapWorks_WC!AD83</f>
        <v>0</v>
      </c>
      <c r="AE223" s="175">
        <f>[1]CapWorks_WC!AE83</f>
        <v>0</v>
      </c>
      <c r="AF223" s="175">
        <f>[1]CapWorks_WC!AF83</f>
        <v>0</v>
      </c>
      <c r="AG223" s="175">
        <f>[1]CapWorks_WC!AG83</f>
        <v>0</v>
      </c>
      <c r="AH223" s="176">
        <f>[1]CapWorks_WC!AH83</f>
        <v>0</v>
      </c>
    </row>
    <row r="224" spans="2:34" ht="12.75" hidden="1" customHeight="1" outlineLevel="2" x14ac:dyDescent="0.25">
      <c r="B224" s="140"/>
      <c r="C224" s="141"/>
      <c r="D224" s="165" t="str">
        <f>[1]Gen_WC!D100</f>
        <v>Capital Works Sustainability Adjustment</v>
      </c>
      <c r="E224" s="143"/>
      <c r="F224" s="143"/>
      <c r="G224" s="143"/>
      <c r="H224" s="143"/>
      <c r="I224" s="143"/>
      <c r="J224" s="143"/>
      <c r="K224" s="166">
        <f>'[1]Hist&amp;Budget_WC'!L395</f>
        <v>0</v>
      </c>
      <c r="L224" s="174">
        <f>'[1]Hist&amp;Budget_WC'!M395</f>
        <v>0</v>
      </c>
      <c r="M224" s="174">
        <f>'[1]Hist&amp;Budget_WC'!N395</f>
        <v>0</v>
      </c>
      <c r="N224" s="175">
        <f>'[1]Hist&amp;Budget_WC'!O395</f>
        <v>0</v>
      </c>
      <c r="O224" s="167">
        <f>[1]CapWorks_WC!O84</f>
        <v>0</v>
      </c>
      <c r="P224" s="175">
        <f>[1]CapWorks_WC!P84</f>
        <v>0</v>
      </c>
      <c r="Q224" s="175">
        <f>[1]CapWorks_WC!Q84</f>
        <v>0</v>
      </c>
      <c r="R224" s="175">
        <f>[1]CapWorks_WC!R84</f>
        <v>0</v>
      </c>
      <c r="S224" s="175">
        <f>[1]CapWorks_WC!S84</f>
        <v>0</v>
      </c>
      <c r="T224" s="175">
        <f>[1]CapWorks_WC!T84</f>
        <v>0</v>
      </c>
      <c r="U224" s="175">
        <f>[1]CapWorks_WC!U84</f>
        <v>0</v>
      </c>
      <c r="V224" s="175">
        <f>[1]CapWorks_WC!V84</f>
        <v>0</v>
      </c>
      <c r="W224" s="175">
        <f>[1]CapWorks_WC!W84</f>
        <v>0</v>
      </c>
      <c r="X224" s="175">
        <f>[1]CapWorks_WC!X84</f>
        <v>0</v>
      </c>
      <c r="Y224" s="175">
        <f>[1]CapWorks_WC!Y84</f>
        <v>0</v>
      </c>
      <c r="Z224" s="175">
        <f>[1]CapWorks_WC!Z84</f>
        <v>0</v>
      </c>
      <c r="AA224" s="175">
        <f>[1]CapWorks_WC!AA84</f>
        <v>0</v>
      </c>
      <c r="AB224" s="175">
        <f>[1]CapWorks_WC!AB84</f>
        <v>0</v>
      </c>
      <c r="AC224" s="175">
        <f>[1]CapWorks_WC!AC84</f>
        <v>0</v>
      </c>
      <c r="AD224" s="175">
        <f>[1]CapWorks_WC!AD84</f>
        <v>0</v>
      </c>
      <c r="AE224" s="175">
        <f>[1]CapWorks_WC!AE84</f>
        <v>0</v>
      </c>
      <c r="AF224" s="175">
        <f>[1]CapWorks_WC!AF84</f>
        <v>0</v>
      </c>
      <c r="AG224" s="175">
        <f>[1]CapWorks_WC!AG84</f>
        <v>0</v>
      </c>
      <c r="AH224" s="176">
        <f>[1]CapWorks_WC!AH84</f>
        <v>0</v>
      </c>
    </row>
    <row r="225" spans="2:34" ht="12.75" hidden="1" customHeight="1" outlineLevel="2" x14ac:dyDescent="0.25">
      <c r="B225" s="140"/>
      <c r="C225" s="141"/>
      <c r="D225" s="165" t="str">
        <f>[1]Gen_WC!D101</f>
        <v>Additional Capital Works due to SRV</v>
      </c>
      <c r="E225" s="143"/>
      <c r="F225" s="143"/>
      <c r="G225" s="143"/>
      <c r="H225" s="143"/>
      <c r="I225" s="143"/>
      <c r="J225" s="143"/>
      <c r="K225" s="166">
        <f>'[1]Hist&amp;Budget_WC'!L396</f>
        <v>0</v>
      </c>
      <c r="L225" s="174">
        <f>'[1]Hist&amp;Budget_WC'!M396</f>
        <v>0</v>
      </c>
      <c r="M225" s="174">
        <f>'[1]Hist&amp;Budget_WC'!N396</f>
        <v>0</v>
      </c>
      <c r="N225" s="175">
        <f>'[1]Hist&amp;Budget_WC'!O396</f>
        <v>0</v>
      </c>
      <c r="O225" s="167">
        <f>[1]CapWorks_WC!O85</f>
        <v>0</v>
      </c>
      <c r="P225" s="175">
        <f>[1]CapWorks_WC!P85</f>
        <v>1600</v>
      </c>
      <c r="Q225" s="175">
        <f>[1]CapWorks_WC!Q85</f>
        <v>3100</v>
      </c>
      <c r="R225" s="175">
        <f>[1]CapWorks_WC!R85</f>
        <v>4900</v>
      </c>
      <c r="S225" s="175">
        <f>[1]CapWorks_WC!S85</f>
        <v>6400</v>
      </c>
      <c r="T225" s="175">
        <f>[1]CapWorks_WC!T85</f>
        <v>6600</v>
      </c>
      <c r="U225" s="175">
        <f>[1]CapWorks_WC!U85</f>
        <v>6500</v>
      </c>
      <c r="V225" s="175">
        <f>[1]CapWorks_WC!V85</f>
        <v>6600</v>
      </c>
      <c r="W225" s="175">
        <f>[1]CapWorks_WC!W85</f>
        <v>7200</v>
      </c>
      <c r="X225" s="175">
        <f>[1]CapWorks_WC!X85</f>
        <v>7150</v>
      </c>
      <c r="Y225" s="175">
        <f>[1]CapWorks_WC!Y85</f>
        <v>0</v>
      </c>
      <c r="Z225" s="175">
        <f>[1]CapWorks_WC!Z85</f>
        <v>0</v>
      </c>
      <c r="AA225" s="175">
        <f>[1]CapWorks_WC!AA85</f>
        <v>0</v>
      </c>
      <c r="AB225" s="175">
        <f>[1]CapWorks_WC!AB85</f>
        <v>0</v>
      </c>
      <c r="AC225" s="175">
        <f>[1]CapWorks_WC!AC85</f>
        <v>0</v>
      </c>
      <c r="AD225" s="175">
        <f>[1]CapWorks_WC!AD85</f>
        <v>0</v>
      </c>
      <c r="AE225" s="175">
        <f>[1]CapWorks_WC!AE85</f>
        <v>0</v>
      </c>
      <c r="AF225" s="175">
        <f>[1]CapWorks_WC!AF85</f>
        <v>0</v>
      </c>
      <c r="AG225" s="175">
        <f>[1]CapWorks_WC!AG85</f>
        <v>0</v>
      </c>
      <c r="AH225" s="176">
        <f>[1]CapWorks_WC!AH85</f>
        <v>0</v>
      </c>
    </row>
    <row r="226" spans="2:34" ht="12.75" hidden="1" customHeight="1" outlineLevel="2" x14ac:dyDescent="0.25">
      <c r="B226" s="140"/>
      <c r="C226" s="141"/>
      <c r="D226" s="165" t="str">
        <f>[1]Gen_WC!D102</f>
        <v xml:space="preserve">Spare capex 6 </v>
      </c>
      <c r="E226" s="143"/>
      <c r="F226" s="143"/>
      <c r="G226" s="143"/>
      <c r="H226" s="143"/>
      <c r="I226" s="143"/>
      <c r="J226" s="143"/>
      <c r="K226" s="166">
        <f>'[1]Hist&amp;Budget_WC'!L397</f>
        <v>0</v>
      </c>
      <c r="L226" s="174">
        <f>'[1]Hist&amp;Budget_WC'!M397</f>
        <v>0</v>
      </c>
      <c r="M226" s="174">
        <f>'[1]Hist&amp;Budget_WC'!N397</f>
        <v>0</v>
      </c>
      <c r="N226" s="175">
        <f>'[1]Hist&amp;Budget_WC'!O397</f>
        <v>0</v>
      </c>
      <c r="O226" s="167">
        <f>[1]CapWorks_WC!O86</f>
        <v>0</v>
      </c>
      <c r="P226" s="175">
        <f>[1]CapWorks_WC!P86</f>
        <v>0</v>
      </c>
      <c r="Q226" s="175">
        <f>[1]CapWorks_WC!Q86</f>
        <v>0</v>
      </c>
      <c r="R226" s="175">
        <f>[1]CapWorks_WC!R86</f>
        <v>0</v>
      </c>
      <c r="S226" s="175">
        <f>[1]CapWorks_WC!S86</f>
        <v>0</v>
      </c>
      <c r="T226" s="175">
        <f>[1]CapWorks_WC!T86</f>
        <v>0</v>
      </c>
      <c r="U226" s="175">
        <f>[1]CapWorks_WC!U86</f>
        <v>0</v>
      </c>
      <c r="V226" s="175">
        <f>[1]CapWorks_WC!V86</f>
        <v>0</v>
      </c>
      <c r="W226" s="175">
        <f>[1]CapWorks_WC!W86</f>
        <v>0</v>
      </c>
      <c r="X226" s="175">
        <f>[1]CapWorks_WC!X86</f>
        <v>0</v>
      </c>
      <c r="Y226" s="175">
        <f>[1]CapWorks_WC!Y86</f>
        <v>0</v>
      </c>
      <c r="Z226" s="175">
        <f>[1]CapWorks_WC!Z86</f>
        <v>0</v>
      </c>
      <c r="AA226" s="175">
        <f>[1]CapWorks_WC!AA86</f>
        <v>0</v>
      </c>
      <c r="AB226" s="175">
        <f>[1]CapWorks_WC!AB86</f>
        <v>0</v>
      </c>
      <c r="AC226" s="175">
        <f>[1]CapWorks_WC!AC86</f>
        <v>0</v>
      </c>
      <c r="AD226" s="175">
        <f>[1]CapWorks_WC!AD86</f>
        <v>0</v>
      </c>
      <c r="AE226" s="175">
        <f>[1]CapWorks_WC!AE86</f>
        <v>0</v>
      </c>
      <c r="AF226" s="175">
        <f>[1]CapWorks_WC!AF86</f>
        <v>0</v>
      </c>
      <c r="AG226" s="175">
        <f>[1]CapWorks_WC!AG86</f>
        <v>0</v>
      </c>
      <c r="AH226" s="176">
        <f>[1]CapWorks_WC!AH86</f>
        <v>0</v>
      </c>
    </row>
    <row r="227" spans="2:34" ht="12.75" hidden="1" customHeight="1" outlineLevel="2" x14ac:dyDescent="0.25">
      <c r="B227" s="140"/>
      <c r="C227" s="141"/>
      <c r="D227" s="165" t="str">
        <f>[1]Gen_WC!D103</f>
        <v>Spare capex 7</v>
      </c>
      <c r="E227" s="143"/>
      <c r="F227" s="143"/>
      <c r="G227" s="143"/>
      <c r="H227" s="143"/>
      <c r="I227" s="143"/>
      <c r="J227" s="143"/>
      <c r="K227" s="166">
        <f>'[1]Hist&amp;Budget_WC'!L398</f>
        <v>0</v>
      </c>
      <c r="L227" s="174">
        <f>'[1]Hist&amp;Budget_WC'!M398</f>
        <v>0</v>
      </c>
      <c r="M227" s="174">
        <f>'[1]Hist&amp;Budget_WC'!N398</f>
        <v>0</v>
      </c>
      <c r="N227" s="175">
        <f>'[1]Hist&amp;Budget_WC'!O398</f>
        <v>0</v>
      </c>
      <c r="O227" s="167">
        <f>[1]CapWorks_WC!O87</f>
        <v>0</v>
      </c>
      <c r="P227" s="175">
        <f>[1]CapWorks_WC!P87</f>
        <v>0</v>
      </c>
      <c r="Q227" s="175">
        <f>[1]CapWorks_WC!Q87</f>
        <v>0</v>
      </c>
      <c r="R227" s="175">
        <f>[1]CapWorks_WC!R87</f>
        <v>0</v>
      </c>
      <c r="S227" s="175">
        <f>[1]CapWorks_WC!S87</f>
        <v>0</v>
      </c>
      <c r="T227" s="175">
        <f>[1]CapWorks_WC!T87</f>
        <v>0</v>
      </c>
      <c r="U227" s="175">
        <f>[1]CapWorks_WC!U87</f>
        <v>0</v>
      </c>
      <c r="V227" s="175">
        <f>[1]CapWorks_WC!V87</f>
        <v>0</v>
      </c>
      <c r="W227" s="175">
        <f>[1]CapWorks_WC!W87</f>
        <v>0</v>
      </c>
      <c r="X227" s="175">
        <f>[1]CapWorks_WC!X87</f>
        <v>0</v>
      </c>
      <c r="Y227" s="175">
        <f>[1]CapWorks_WC!Y87</f>
        <v>0</v>
      </c>
      <c r="Z227" s="175">
        <f>[1]CapWorks_WC!Z87</f>
        <v>0</v>
      </c>
      <c r="AA227" s="175">
        <f>[1]CapWorks_WC!AA87</f>
        <v>0</v>
      </c>
      <c r="AB227" s="175">
        <f>[1]CapWorks_WC!AB87</f>
        <v>0</v>
      </c>
      <c r="AC227" s="175">
        <f>[1]CapWorks_WC!AC87</f>
        <v>0</v>
      </c>
      <c r="AD227" s="175">
        <f>[1]CapWorks_WC!AD87</f>
        <v>0</v>
      </c>
      <c r="AE227" s="175">
        <f>[1]CapWorks_WC!AE87</f>
        <v>0</v>
      </c>
      <c r="AF227" s="175">
        <f>[1]CapWorks_WC!AF87</f>
        <v>0</v>
      </c>
      <c r="AG227" s="175">
        <f>[1]CapWorks_WC!AG87</f>
        <v>0</v>
      </c>
      <c r="AH227" s="176">
        <f>[1]CapWorks_WC!AH87</f>
        <v>0</v>
      </c>
    </row>
    <row r="228" spans="2:34" ht="12.75" hidden="1" customHeight="1" outlineLevel="2" x14ac:dyDescent="0.25">
      <c r="B228" s="140"/>
      <c r="C228" s="141"/>
      <c r="D228" s="139" t="s">
        <v>131</v>
      </c>
      <c r="E228" s="146"/>
      <c r="F228" s="146"/>
      <c r="G228" s="146"/>
      <c r="H228" s="146"/>
      <c r="I228" s="146"/>
      <c r="J228" s="146"/>
      <c r="K228" s="209">
        <f>SUM(K203:K227)</f>
        <v>25452</v>
      </c>
      <c r="L228" s="209">
        <f t="shared" ref="L228:AH228" si="31">SUM(L203:L227)</f>
        <v>29381</v>
      </c>
      <c r="M228" s="209">
        <f t="shared" si="31"/>
        <v>24527</v>
      </c>
      <c r="N228" s="210">
        <f t="shared" si="31"/>
        <v>15529</v>
      </c>
      <c r="O228" s="210">
        <f t="shared" si="31"/>
        <v>18637</v>
      </c>
      <c r="P228" s="210">
        <f t="shared" si="31"/>
        <v>10011.200000000001</v>
      </c>
      <c r="Q228" s="210">
        <f t="shared" si="31"/>
        <v>9250.0029999999988</v>
      </c>
      <c r="R228" s="210">
        <f t="shared" si="31"/>
        <v>13077.418044999999</v>
      </c>
      <c r="S228" s="210">
        <f t="shared" si="31"/>
        <v>16561.454315675001</v>
      </c>
      <c r="T228" s="210">
        <f t="shared" si="31"/>
        <v>20458.121130410123</v>
      </c>
      <c r="U228" s="210">
        <f t="shared" si="31"/>
        <v>28479.427947366275</v>
      </c>
      <c r="V228" s="210">
        <f t="shared" si="31"/>
        <v>24974.384366576767</v>
      </c>
      <c r="W228" s="210">
        <f t="shared" si="31"/>
        <v>23161.00013207542</v>
      </c>
      <c r="X228" s="210">
        <f t="shared" si="31"/>
        <v>15110.148104004216</v>
      </c>
      <c r="Y228" s="210">
        <f t="shared" si="31"/>
        <v>2240.1479523436242</v>
      </c>
      <c r="Z228" s="210">
        <f t="shared" si="31"/>
        <v>9512.6282690591743</v>
      </c>
      <c r="AA228" s="210">
        <f t="shared" si="31"/>
        <v>7733.1107394162082</v>
      </c>
      <c r="AB228" s="210">
        <f t="shared" si="31"/>
        <v>1033.8832836393408</v>
      </c>
      <c r="AC228" s="210">
        <f t="shared" si="31"/>
        <v>1059.7303657303244</v>
      </c>
      <c r="AD228" s="210">
        <f t="shared" si="31"/>
        <v>1086.2236248735821</v>
      </c>
      <c r="AE228" s="210">
        <f t="shared" si="31"/>
        <v>1113.3792154954217</v>
      </c>
      <c r="AF228" s="210">
        <f t="shared" si="31"/>
        <v>1141.2136958828071</v>
      </c>
      <c r="AG228" s="210">
        <f t="shared" si="31"/>
        <v>1169.7440382798773</v>
      </c>
      <c r="AH228" s="211">
        <f t="shared" si="31"/>
        <v>1198.987639236874</v>
      </c>
    </row>
    <row r="229" spans="2:34" ht="12.75" hidden="1" customHeight="1" outlineLevel="2" x14ac:dyDescent="0.25">
      <c r="B229" s="140"/>
      <c r="C229" s="141"/>
      <c r="D229" s="165"/>
      <c r="E229" s="143"/>
      <c r="F229" s="143"/>
      <c r="G229" s="143"/>
      <c r="H229" s="143"/>
      <c r="I229" s="143"/>
      <c r="J229" s="143"/>
      <c r="K229" s="166"/>
      <c r="L229" s="174"/>
      <c r="M229" s="174"/>
      <c r="N229" s="175"/>
      <c r="O229" s="167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  <c r="AG229" s="175"/>
      <c r="AH229" s="176"/>
    </row>
    <row r="230" spans="2:34" ht="12.75" hidden="1" customHeight="1" outlineLevel="2" x14ac:dyDescent="0.25">
      <c r="B230" s="140"/>
      <c r="C230" s="141"/>
      <c r="D230" s="142" t="s">
        <v>132</v>
      </c>
      <c r="E230" s="143"/>
      <c r="F230" s="143"/>
      <c r="G230" s="143"/>
      <c r="H230" s="143"/>
      <c r="I230" s="143"/>
      <c r="J230" s="143"/>
      <c r="K230" s="166"/>
      <c r="L230" s="174"/>
      <c r="M230" s="174"/>
      <c r="N230" s="175"/>
      <c r="O230" s="167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6"/>
    </row>
    <row r="231" spans="2:34" ht="12.75" hidden="1" customHeight="1" outlineLevel="2" x14ac:dyDescent="0.25">
      <c r="B231" s="140"/>
      <c r="C231" s="141"/>
      <c r="D231" s="165"/>
      <c r="E231" s="143"/>
      <c r="F231" s="143"/>
      <c r="G231" s="143"/>
      <c r="H231" s="143"/>
      <c r="I231" s="143"/>
      <c r="J231" s="143"/>
      <c r="K231" s="166"/>
      <c r="L231" s="174"/>
      <c r="M231" s="174"/>
      <c r="N231" s="175"/>
      <c r="O231" s="167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6"/>
    </row>
    <row r="232" spans="2:34" ht="12.75" hidden="1" customHeight="1" outlineLevel="2" x14ac:dyDescent="0.25">
      <c r="B232" s="140"/>
      <c r="C232" s="141"/>
      <c r="D232" s="165" t="s">
        <v>133</v>
      </c>
      <c r="E232" s="143"/>
      <c r="F232" s="143"/>
      <c r="G232" s="143"/>
      <c r="H232" s="143"/>
      <c r="I232" s="143"/>
      <c r="J232" s="143"/>
      <c r="K232" s="166">
        <f>[1]CapWorks_WC!K93</f>
        <v>23092</v>
      </c>
      <c r="L232" s="174">
        <f>[1]CapWorks_WC!L93</f>
        <v>18822</v>
      </c>
      <c r="M232" s="174">
        <f>[1]CapWorks_WC!M93</f>
        <v>16297</v>
      </c>
      <c r="N232" s="175">
        <f>[1]CapWorks_WC!N93</f>
        <v>15529</v>
      </c>
      <c r="O232" s="167">
        <f>[1]CapWorks_WC!O93</f>
        <v>18637</v>
      </c>
      <c r="P232" s="175">
        <f>[1]CapWorks_WC!P93</f>
        <v>10011.200000000001</v>
      </c>
      <c r="Q232" s="175">
        <f>[1]CapWorks_WC!Q93</f>
        <v>9250.0029999999988</v>
      </c>
      <c r="R232" s="175">
        <f>[1]CapWorks_WC!R93</f>
        <v>13077.418044999999</v>
      </c>
      <c r="S232" s="175">
        <f>[1]CapWorks_WC!S93</f>
        <v>16561.454315675001</v>
      </c>
      <c r="T232" s="175">
        <f>[1]CapWorks_WC!T93</f>
        <v>20458.121130410123</v>
      </c>
      <c r="U232" s="175">
        <f>[1]CapWorks_WC!U93</f>
        <v>28479.427947366275</v>
      </c>
      <c r="V232" s="175">
        <f>[1]CapWorks_WC!V93</f>
        <v>24974.384366576767</v>
      </c>
      <c r="W232" s="175">
        <f>[1]CapWorks_WC!W93</f>
        <v>23161.00013207542</v>
      </c>
      <c r="X232" s="175">
        <f>[1]CapWorks_WC!X93</f>
        <v>15110.148104004216</v>
      </c>
      <c r="Y232" s="175">
        <f>[1]CapWorks_WC!Y93</f>
        <v>2240.1479523436242</v>
      </c>
      <c r="Z232" s="175">
        <f>[1]CapWorks_WC!Z93</f>
        <v>9512.6282690591743</v>
      </c>
      <c r="AA232" s="175">
        <f>[1]CapWorks_WC!AA93</f>
        <v>7733.1107394162082</v>
      </c>
      <c r="AB232" s="175">
        <f>[1]CapWorks_WC!AB93</f>
        <v>1033.8832836393408</v>
      </c>
      <c r="AC232" s="175">
        <f>[1]CapWorks_WC!AC93</f>
        <v>1059.7303657303244</v>
      </c>
      <c r="AD232" s="175">
        <f>[1]CapWorks_WC!AD93</f>
        <v>1086.2236248735821</v>
      </c>
      <c r="AE232" s="175">
        <f>[1]CapWorks_WC!AE93</f>
        <v>1113.3792154954217</v>
      </c>
      <c r="AF232" s="175">
        <f>[1]CapWorks_WC!AF93</f>
        <v>1141.2136958828071</v>
      </c>
      <c r="AG232" s="175">
        <f>[1]CapWorks_WC!AG93</f>
        <v>1169.7440382798773</v>
      </c>
      <c r="AH232" s="176">
        <f>[1]CapWorks_WC!AH93</f>
        <v>1198.987639236874</v>
      </c>
    </row>
    <row r="233" spans="2:34" ht="12.75" hidden="1" customHeight="1" outlineLevel="2" x14ac:dyDescent="0.25">
      <c r="B233" s="140"/>
      <c r="C233" s="141"/>
      <c r="D233" s="165" t="s">
        <v>134</v>
      </c>
      <c r="E233" s="143"/>
      <c r="F233" s="143"/>
      <c r="G233" s="143"/>
      <c r="H233" s="143"/>
      <c r="I233" s="143"/>
      <c r="J233" s="143"/>
      <c r="K233" s="166">
        <f>[1]CapWorks_WC!K94</f>
        <v>117</v>
      </c>
      <c r="L233" s="174">
        <f>[1]CapWorks_WC!L94</f>
        <v>0</v>
      </c>
      <c r="M233" s="174">
        <f>[1]CapWorks_WC!M94</f>
        <v>0</v>
      </c>
      <c r="N233" s="175">
        <f>[1]CapWorks_WC!N94</f>
        <v>0</v>
      </c>
      <c r="O233" s="167">
        <f>[1]CapWorks_WC!O94</f>
        <v>0</v>
      </c>
      <c r="P233" s="175">
        <f>[1]CapWorks_WC!P94</f>
        <v>0</v>
      </c>
      <c r="Q233" s="175">
        <f>[1]CapWorks_WC!Q94</f>
        <v>0</v>
      </c>
      <c r="R233" s="175">
        <f>[1]CapWorks_WC!R94</f>
        <v>0</v>
      </c>
      <c r="S233" s="175">
        <f>[1]CapWorks_WC!S94</f>
        <v>0</v>
      </c>
      <c r="T233" s="175">
        <f>[1]CapWorks_WC!T94</f>
        <v>0</v>
      </c>
      <c r="U233" s="175">
        <f>[1]CapWorks_WC!U94</f>
        <v>0</v>
      </c>
      <c r="V233" s="175">
        <f>[1]CapWorks_WC!V94</f>
        <v>0</v>
      </c>
      <c r="W233" s="175">
        <f>[1]CapWorks_WC!W94</f>
        <v>0</v>
      </c>
      <c r="X233" s="175">
        <f>[1]CapWorks_WC!X94</f>
        <v>0</v>
      </c>
      <c r="Y233" s="175">
        <f>[1]CapWorks_WC!Y94</f>
        <v>0</v>
      </c>
      <c r="Z233" s="175">
        <f>[1]CapWorks_WC!Z94</f>
        <v>0</v>
      </c>
      <c r="AA233" s="175">
        <f>[1]CapWorks_WC!AA94</f>
        <v>0</v>
      </c>
      <c r="AB233" s="175">
        <f>[1]CapWorks_WC!AB94</f>
        <v>0</v>
      </c>
      <c r="AC233" s="175">
        <f>[1]CapWorks_WC!AC94</f>
        <v>0</v>
      </c>
      <c r="AD233" s="175">
        <f>[1]CapWorks_WC!AD94</f>
        <v>0</v>
      </c>
      <c r="AE233" s="175">
        <f>[1]CapWorks_WC!AE94</f>
        <v>0</v>
      </c>
      <c r="AF233" s="175">
        <f>[1]CapWorks_WC!AF94</f>
        <v>0</v>
      </c>
      <c r="AG233" s="175">
        <f>[1]CapWorks_WC!AG94</f>
        <v>0</v>
      </c>
      <c r="AH233" s="176">
        <f>[1]CapWorks_WC!AH94</f>
        <v>0</v>
      </c>
    </row>
    <row r="234" spans="2:34" ht="12.75" hidden="1" customHeight="1" outlineLevel="2" x14ac:dyDescent="0.25">
      <c r="B234" s="140"/>
      <c r="C234" s="141"/>
      <c r="D234" s="165" t="s">
        <v>135</v>
      </c>
      <c r="E234" s="143"/>
      <c r="F234" s="143"/>
      <c r="G234" s="143"/>
      <c r="H234" s="143"/>
      <c r="I234" s="143"/>
      <c r="J234" s="143"/>
      <c r="K234" s="166">
        <f>[1]CapWorks_WC!K95</f>
        <v>0</v>
      </c>
      <c r="L234" s="174">
        <f>[1]CapWorks_WC!L95</f>
        <v>0</v>
      </c>
      <c r="M234" s="174">
        <f>[1]CapWorks_WC!M95</f>
        <v>0</v>
      </c>
      <c r="N234" s="175">
        <f>[1]CapWorks_WC!N95</f>
        <v>0</v>
      </c>
      <c r="O234" s="167">
        <f>[1]CapWorks_WC!O95</f>
        <v>0</v>
      </c>
      <c r="P234" s="175">
        <f>[1]CapWorks_WC!P95</f>
        <v>0</v>
      </c>
      <c r="Q234" s="175">
        <f>[1]CapWorks_WC!Q95</f>
        <v>0</v>
      </c>
      <c r="R234" s="175">
        <f>[1]CapWorks_WC!R95</f>
        <v>0</v>
      </c>
      <c r="S234" s="175">
        <f>[1]CapWorks_WC!S95</f>
        <v>0</v>
      </c>
      <c r="T234" s="175">
        <f>[1]CapWorks_WC!T95</f>
        <v>0</v>
      </c>
      <c r="U234" s="175">
        <f>[1]CapWorks_WC!U95</f>
        <v>0</v>
      </c>
      <c r="V234" s="175">
        <f>[1]CapWorks_WC!V95</f>
        <v>0</v>
      </c>
      <c r="W234" s="175">
        <f>[1]CapWorks_WC!W95</f>
        <v>0</v>
      </c>
      <c r="X234" s="175">
        <f>[1]CapWorks_WC!X95</f>
        <v>0</v>
      </c>
      <c r="Y234" s="175">
        <f>[1]CapWorks_WC!Y95</f>
        <v>0</v>
      </c>
      <c r="Z234" s="175">
        <f>[1]CapWorks_WC!Z95</f>
        <v>0</v>
      </c>
      <c r="AA234" s="175">
        <f>[1]CapWorks_WC!AA95</f>
        <v>0</v>
      </c>
      <c r="AB234" s="175">
        <f>[1]CapWorks_WC!AB95</f>
        <v>0</v>
      </c>
      <c r="AC234" s="175">
        <f>[1]CapWorks_WC!AC95</f>
        <v>0</v>
      </c>
      <c r="AD234" s="175">
        <f>[1]CapWorks_WC!AD95</f>
        <v>0</v>
      </c>
      <c r="AE234" s="175">
        <f>[1]CapWorks_WC!AE95</f>
        <v>0</v>
      </c>
      <c r="AF234" s="175">
        <f>[1]CapWorks_WC!AF95</f>
        <v>0</v>
      </c>
      <c r="AG234" s="175">
        <f>[1]CapWorks_WC!AG95</f>
        <v>0</v>
      </c>
      <c r="AH234" s="176">
        <f>[1]CapWorks_WC!AH95</f>
        <v>0</v>
      </c>
    </row>
    <row r="235" spans="2:34" ht="12.75" hidden="1" customHeight="1" outlineLevel="2" x14ac:dyDescent="0.25">
      <c r="B235" s="140"/>
      <c r="C235" s="141"/>
      <c r="D235" s="165" t="s">
        <v>136</v>
      </c>
      <c r="E235" s="143"/>
      <c r="F235" s="143"/>
      <c r="G235" s="143"/>
      <c r="H235" s="143"/>
      <c r="I235" s="143"/>
      <c r="J235" s="143"/>
      <c r="K235" s="166">
        <f>[1]CapWorks_WC!K96</f>
        <v>2243</v>
      </c>
      <c r="L235" s="174">
        <f>[1]CapWorks_WC!L96</f>
        <v>10559</v>
      </c>
      <c r="M235" s="174">
        <f>[1]CapWorks_WC!M96</f>
        <v>8230</v>
      </c>
      <c r="N235" s="175">
        <f>[1]CapWorks_WC!N96</f>
        <v>0</v>
      </c>
      <c r="O235" s="167">
        <f>[1]CapWorks_WC!O96</f>
        <v>0</v>
      </c>
      <c r="P235" s="175">
        <f>[1]CapWorks_WC!P96</f>
        <v>0</v>
      </c>
      <c r="Q235" s="175">
        <f>[1]CapWorks_WC!Q96</f>
        <v>0</v>
      </c>
      <c r="R235" s="175">
        <f>[1]CapWorks_WC!R96</f>
        <v>0</v>
      </c>
      <c r="S235" s="175">
        <f>[1]CapWorks_WC!S96</f>
        <v>0</v>
      </c>
      <c r="T235" s="175">
        <f>[1]CapWorks_WC!T96</f>
        <v>0</v>
      </c>
      <c r="U235" s="175">
        <f>[1]CapWorks_WC!U96</f>
        <v>0</v>
      </c>
      <c r="V235" s="175">
        <f>[1]CapWorks_WC!V96</f>
        <v>0</v>
      </c>
      <c r="W235" s="175">
        <f>[1]CapWorks_WC!W96</f>
        <v>0</v>
      </c>
      <c r="X235" s="175">
        <f>[1]CapWorks_WC!X96</f>
        <v>0</v>
      </c>
      <c r="Y235" s="175">
        <f>[1]CapWorks_WC!Y96</f>
        <v>0</v>
      </c>
      <c r="Z235" s="175">
        <f>[1]CapWorks_WC!Z96</f>
        <v>0</v>
      </c>
      <c r="AA235" s="175">
        <f>[1]CapWorks_WC!AA96</f>
        <v>0</v>
      </c>
      <c r="AB235" s="175">
        <f>[1]CapWorks_WC!AB96</f>
        <v>0</v>
      </c>
      <c r="AC235" s="175">
        <f>[1]CapWorks_WC!AC96</f>
        <v>0</v>
      </c>
      <c r="AD235" s="175">
        <f>[1]CapWorks_WC!AD96</f>
        <v>0</v>
      </c>
      <c r="AE235" s="175">
        <f>[1]CapWorks_WC!AE96</f>
        <v>0</v>
      </c>
      <c r="AF235" s="175">
        <f>[1]CapWorks_WC!AF96</f>
        <v>0</v>
      </c>
      <c r="AG235" s="175">
        <f>[1]CapWorks_WC!AG96</f>
        <v>0</v>
      </c>
      <c r="AH235" s="176">
        <f>[1]CapWorks_WC!AH96</f>
        <v>0</v>
      </c>
    </row>
    <row r="236" spans="2:34" ht="12.75" hidden="1" customHeight="1" outlineLevel="2" thickBot="1" x14ac:dyDescent="0.3">
      <c r="B236" s="140"/>
      <c r="C236" s="141"/>
      <c r="D236" s="152" t="s">
        <v>131</v>
      </c>
      <c r="E236" s="153"/>
      <c r="F236" s="153"/>
      <c r="G236" s="153"/>
      <c r="H236" s="153"/>
      <c r="I236" s="153"/>
      <c r="J236" s="153"/>
      <c r="K236" s="212">
        <f>SUM(K232:K235)</f>
        <v>25452</v>
      </c>
      <c r="L236" s="212">
        <f>SUM(L232:L235)</f>
        <v>29381</v>
      </c>
      <c r="M236" s="212">
        <f>SUM(M232:M235)</f>
        <v>24527</v>
      </c>
      <c r="N236" s="213">
        <f>SUM(N232:N235)</f>
        <v>15529</v>
      </c>
      <c r="O236" s="213">
        <f t="shared" ref="O236:AH236" si="32">SUM(O232:O235)</f>
        <v>18637</v>
      </c>
      <c r="P236" s="213">
        <f t="shared" si="32"/>
        <v>10011.200000000001</v>
      </c>
      <c r="Q236" s="213">
        <f t="shared" si="32"/>
        <v>9250.0029999999988</v>
      </c>
      <c r="R236" s="213">
        <f t="shared" si="32"/>
        <v>13077.418044999999</v>
      </c>
      <c r="S236" s="213">
        <f t="shared" si="32"/>
        <v>16561.454315675001</v>
      </c>
      <c r="T236" s="213">
        <f t="shared" si="32"/>
        <v>20458.121130410123</v>
      </c>
      <c r="U236" s="213">
        <f t="shared" si="32"/>
        <v>28479.427947366275</v>
      </c>
      <c r="V236" s="213">
        <f t="shared" si="32"/>
        <v>24974.384366576767</v>
      </c>
      <c r="W236" s="213">
        <f t="shared" si="32"/>
        <v>23161.00013207542</v>
      </c>
      <c r="X236" s="213">
        <f t="shared" si="32"/>
        <v>15110.148104004216</v>
      </c>
      <c r="Y236" s="213">
        <f t="shared" si="32"/>
        <v>2240.1479523436242</v>
      </c>
      <c r="Z236" s="213">
        <f t="shared" si="32"/>
        <v>9512.6282690591743</v>
      </c>
      <c r="AA236" s="213">
        <f t="shared" si="32"/>
        <v>7733.1107394162082</v>
      </c>
      <c r="AB236" s="213">
        <f t="shared" si="32"/>
        <v>1033.8832836393408</v>
      </c>
      <c r="AC236" s="213">
        <f t="shared" si="32"/>
        <v>1059.7303657303244</v>
      </c>
      <c r="AD236" s="213">
        <f t="shared" si="32"/>
        <v>1086.2236248735821</v>
      </c>
      <c r="AE236" s="213">
        <f t="shared" si="32"/>
        <v>1113.3792154954217</v>
      </c>
      <c r="AF236" s="213">
        <f t="shared" si="32"/>
        <v>1141.2136958828071</v>
      </c>
      <c r="AG236" s="213">
        <f t="shared" si="32"/>
        <v>1169.7440382798773</v>
      </c>
      <c r="AH236" s="214">
        <f t="shared" si="32"/>
        <v>1198.987639236874</v>
      </c>
    </row>
    <row r="237" spans="2:34" ht="12.75" hidden="1" customHeight="1" outlineLevel="2" x14ac:dyDescent="0.25">
      <c r="B237" s="140"/>
      <c r="C237" s="141"/>
      <c r="D237" s="165"/>
      <c r="E237" s="143"/>
      <c r="F237" s="143"/>
      <c r="G237" s="143"/>
      <c r="H237" s="143"/>
      <c r="I237" s="143"/>
      <c r="J237" s="143"/>
      <c r="K237" s="166"/>
      <c r="L237" s="174"/>
      <c r="M237" s="174"/>
      <c r="N237" s="175"/>
      <c r="O237" s="167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5"/>
      <c r="AE237" s="175"/>
      <c r="AF237" s="175"/>
      <c r="AG237" s="175"/>
      <c r="AH237" s="176"/>
    </row>
    <row r="238" spans="2:34" ht="12.75" hidden="1" customHeight="1" outlineLevel="2" x14ac:dyDescent="0.25">
      <c r="B238" s="140"/>
      <c r="C238" s="141"/>
      <c r="D238" s="142" t="s">
        <v>137</v>
      </c>
      <c r="E238" s="143"/>
      <c r="F238" s="143"/>
      <c r="G238" s="143"/>
      <c r="H238" s="143"/>
      <c r="I238" s="143"/>
      <c r="J238" s="143"/>
      <c r="K238" s="166"/>
      <c r="L238" s="174"/>
      <c r="M238" s="174"/>
      <c r="N238" s="175"/>
      <c r="O238" s="167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5"/>
      <c r="AE238" s="175"/>
      <c r="AF238" s="175"/>
      <c r="AG238" s="175"/>
      <c r="AH238" s="176"/>
    </row>
    <row r="239" spans="2:34" ht="12.75" hidden="1" customHeight="1" outlineLevel="2" x14ac:dyDescent="0.25">
      <c r="B239" s="140"/>
      <c r="C239" s="141"/>
      <c r="D239" s="165" t="s">
        <v>138</v>
      </c>
      <c r="E239" s="143"/>
      <c r="F239" s="143"/>
      <c r="G239" s="143"/>
      <c r="H239" s="143"/>
      <c r="I239" s="143"/>
      <c r="J239" s="143"/>
      <c r="K239" s="166">
        <f>[1]CapWorks_WC!K100</f>
        <v>0</v>
      </c>
      <c r="L239" s="174">
        <f>[1]CapWorks_WC!L100</f>
        <v>0</v>
      </c>
      <c r="M239" s="174">
        <f>[1]CapWorks_WC!M100</f>
        <v>0</v>
      </c>
      <c r="N239" s="175">
        <f>[1]CapWorks_WC!N100</f>
        <v>0</v>
      </c>
      <c r="O239" s="167">
        <f>[1]CapWorks_WC!O100</f>
        <v>0</v>
      </c>
      <c r="P239" s="175">
        <f>[1]CapWorks_WC!P100</f>
        <v>0</v>
      </c>
      <c r="Q239" s="175">
        <f>[1]CapWorks_WC!Q100</f>
        <v>0</v>
      </c>
      <c r="R239" s="175">
        <f>[1]CapWorks_WC!R100</f>
        <v>0</v>
      </c>
      <c r="S239" s="175">
        <f>[1]CapWorks_WC!S100</f>
        <v>0</v>
      </c>
      <c r="T239" s="175">
        <f>[1]CapWorks_WC!T100</f>
        <v>0</v>
      </c>
      <c r="U239" s="175">
        <f>[1]CapWorks_WC!U100</f>
        <v>0</v>
      </c>
      <c r="V239" s="175">
        <f>[1]CapWorks_WC!V100</f>
        <v>0</v>
      </c>
      <c r="W239" s="175">
        <f>[1]CapWorks_WC!W100</f>
        <v>0</v>
      </c>
      <c r="X239" s="175">
        <f>[1]CapWorks_WC!X100</f>
        <v>0</v>
      </c>
      <c r="Y239" s="175">
        <f>[1]CapWorks_WC!Y100</f>
        <v>0</v>
      </c>
      <c r="Z239" s="175">
        <f>[1]CapWorks_WC!Z100</f>
        <v>0</v>
      </c>
      <c r="AA239" s="175">
        <f>[1]CapWorks_WC!AA100</f>
        <v>0</v>
      </c>
      <c r="AB239" s="175">
        <f>[1]CapWorks_WC!AB100</f>
        <v>0</v>
      </c>
      <c r="AC239" s="175">
        <f>[1]CapWorks_WC!AC100</f>
        <v>0</v>
      </c>
      <c r="AD239" s="175">
        <f>[1]CapWorks_WC!AD100</f>
        <v>0</v>
      </c>
      <c r="AE239" s="175">
        <f>[1]CapWorks_WC!AE100</f>
        <v>0</v>
      </c>
      <c r="AF239" s="175">
        <f>[1]CapWorks_WC!AF100</f>
        <v>0</v>
      </c>
      <c r="AG239" s="175">
        <f>[1]CapWorks_WC!AG100</f>
        <v>0</v>
      </c>
      <c r="AH239" s="176">
        <f>[1]CapWorks_WC!AH100</f>
        <v>0</v>
      </c>
    </row>
    <row r="240" spans="2:34" ht="12.75" hidden="1" customHeight="1" outlineLevel="2" x14ac:dyDescent="0.25">
      <c r="B240" s="140"/>
      <c r="C240" s="141"/>
      <c r="D240" s="165" t="s">
        <v>139</v>
      </c>
      <c r="E240" s="143"/>
      <c r="F240" s="143"/>
      <c r="G240" s="143"/>
      <c r="H240" s="143"/>
      <c r="I240" s="143"/>
      <c r="J240" s="143"/>
      <c r="K240" s="166">
        <f>[1]CapWorks_WC!K101</f>
        <v>0</v>
      </c>
      <c r="L240" s="174">
        <f>[1]CapWorks_WC!L101</f>
        <v>0</v>
      </c>
      <c r="M240" s="174">
        <f>[1]CapWorks_WC!M101</f>
        <v>0</v>
      </c>
      <c r="N240" s="175">
        <f>[1]CapWorks_WC!N101</f>
        <v>0</v>
      </c>
      <c r="O240" s="167">
        <f>[1]CapWorks_WC!O101</f>
        <v>0</v>
      </c>
      <c r="P240" s="175">
        <f>[1]CapWorks_WC!P101</f>
        <v>0</v>
      </c>
      <c r="Q240" s="175">
        <f>[1]CapWorks_WC!Q101</f>
        <v>0</v>
      </c>
      <c r="R240" s="175">
        <f>[1]CapWorks_WC!R101</f>
        <v>0</v>
      </c>
      <c r="S240" s="175">
        <f>[1]CapWorks_WC!S101</f>
        <v>0</v>
      </c>
      <c r="T240" s="175">
        <f>[1]CapWorks_WC!T101</f>
        <v>0</v>
      </c>
      <c r="U240" s="175">
        <f>[1]CapWorks_WC!U101</f>
        <v>0</v>
      </c>
      <c r="V240" s="175">
        <f>[1]CapWorks_WC!V101</f>
        <v>0</v>
      </c>
      <c r="W240" s="175">
        <f>[1]CapWorks_WC!W101</f>
        <v>0</v>
      </c>
      <c r="X240" s="175">
        <f>[1]CapWorks_WC!X101</f>
        <v>0</v>
      </c>
      <c r="Y240" s="175">
        <f>[1]CapWorks_WC!Y101</f>
        <v>0</v>
      </c>
      <c r="Z240" s="175">
        <f>[1]CapWorks_WC!Z101</f>
        <v>0</v>
      </c>
      <c r="AA240" s="175">
        <f>[1]CapWorks_WC!AA101</f>
        <v>0</v>
      </c>
      <c r="AB240" s="175">
        <f>[1]CapWorks_WC!AB101</f>
        <v>0</v>
      </c>
      <c r="AC240" s="175">
        <f>[1]CapWorks_WC!AC101</f>
        <v>0</v>
      </c>
      <c r="AD240" s="175">
        <f>[1]CapWorks_WC!AD101</f>
        <v>0</v>
      </c>
      <c r="AE240" s="175">
        <f>[1]CapWorks_WC!AE101</f>
        <v>0</v>
      </c>
      <c r="AF240" s="175">
        <f>[1]CapWorks_WC!AF101</f>
        <v>0</v>
      </c>
      <c r="AG240" s="175">
        <f>[1]CapWorks_WC!AG101</f>
        <v>0</v>
      </c>
      <c r="AH240" s="176">
        <f>[1]CapWorks_WC!AH101</f>
        <v>0</v>
      </c>
    </row>
    <row r="241" spans="1:34" ht="12.75" hidden="1" customHeight="1" outlineLevel="2" x14ac:dyDescent="0.25">
      <c r="B241" s="140"/>
      <c r="C241" s="141"/>
      <c r="D241" s="215" t="s">
        <v>140</v>
      </c>
      <c r="E241" s="216"/>
      <c r="F241" s="216"/>
      <c r="G241" s="216"/>
      <c r="H241" s="216"/>
      <c r="I241" s="216"/>
      <c r="J241" s="216"/>
      <c r="K241" s="217">
        <f>[1]CapWorks_WC!K102</f>
        <v>0</v>
      </c>
      <c r="L241" s="218">
        <f>[1]CapWorks_WC!L102</f>
        <v>0</v>
      </c>
      <c r="M241" s="218">
        <f>[1]CapWorks_WC!M102</f>
        <v>0</v>
      </c>
      <c r="N241" s="219">
        <f>[1]CapWorks_WC!N102</f>
        <v>0</v>
      </c>
      <c r="O241" s="220">
        <f>[1]CapWorks_WC!O102</f>
        <v>0</v>
      </c>
      <c r="P241" s="219">
        <f>[1]CapWorks_WC!P102</f>
        <v>0</v>
      </c>
      <c r="Q241" s="219">
        <f>[1]CapWorks_WC!Q102</f>
        <v>0</v>
      </c>
      <c r="R241" s="219">
        <f>[1]CapWorks_WC!R102</f>
        <v>0</v>
      </c>
      <c r="S241" s="219">
        <f>[1]CapWorks_WC!S102</f>
        <v>0</v>
      </c>
      <c r="T241" s="219">
        <f>[1]CapWorks_WC!T102</f>
        <v>0</v>
      </c>
      <c r="U241" s="219">
        <f>[1]CapWorks_WC!U102</f>
        <v>0</v>
      </c>
      <c r="V241" s="219">
        <f>[1]CapWorks_WC!V102</f>
        <v>0</v>
      </c>
      <c r="W241" s="219">
        <f>[1]CapWorks_WC!W102</f>
        <v>0</v>
      </c>
      <c r="X241" s="219">
        <f>[1]CapWorks_WC!X102</f>
        <v>0</v>
      </c>
      <c r="Y241" s="219">
        <f>[1]CapWorks_WC!Y102</f>
        <v>0</v>
      </c>
      <c r="Z241" s="219">
        <f>[1]CapWorks_WC!Z102</f>
        <v>0</v>
      </c>
      <c r="AA241" s="219">
        <f>[1]CapWorks_WC!AA102</f>
        <v>0</v>
      </c>
      <c r="AB241" s="219">
        <f>[1]CapWorks_WC!AB102</f>
        <v>0</v>
      </c>
      <c r="AC241" s="219">
        <f>[1]CapWorks_WC!AC102</f>
        <v>0</v>
      </c>
      <c r="AD241" s="219">
        <f>[1]CapWorks_WC!AD102</f>
        <v>0</v>
      </c>
      <c r="AE241" s="219">
        <f>[1]CapWorks_WC!AE102</f>
        <v>0</v>
      </c>
      <c r="AF241" s="219">
        <f>[1]CapWorks_WC!AF102</f>
        <v>0</v>
      </c>
      <c r="AG241" s="219">
        <f>[1]CapWorks_WC!AG102</f>
        <v>0</v>
      </c>
      <c r="AH241" s="221">
        <f>[1]CapWorks_WC!AH102</f>
        <v>0</v>
      </c>
    </row>
    <row r="242" spans="1:34" ht="12.75" hidden="1" customHeight="1" outlineLevel="2" x14ac:dyDescent="0.25">
      <c r="B242" s="140"/>
      <c r="C242" s="141"/>
      <c r="D242" s="141"/>
      <c r="K242" s="167"/>
      <c r="L242" s="222"/>
      <c r="M242" s="222"/>
      <c r="N242" s="222"/>
      <c r="O242" s="167"/>
      <c r="P242" s="222"/>
      <c r="Q242" s="222"/>
      <c r="R242" s="222"/>
      <c r="S242" s="222"/>
      <c r="T242" s="222"/>
      <c r="U242" s="222"/>
      <c r="V242" s="222"/>
      <c r="W242" s="222"/>
      <c r="X242" s="222"/>
      <c r="Y242" s="222"/>
      <c r="Z242" s="222"/>
      <c r="AA242" s="222"/>
      <c r="AB242" s="222"/>
      <c r="AC242" s="222"/>
      <c r="AD242" s="222"/>
      <c r="AE242" s="222"/>
      <c r="AF242" s="222"/>
      <c r="AG242" s="222"/>
      <c r="AH242" s="222"/>
    </row>
    <row r="243" spans="1:34" ht="12.75" hidden="1" customHeight="1" outlineLevel="4" x14ac:dyDescent="0.25">
      <c r="B243" s="140"/>
      <c r="C243" s="141"/>
      <c r="D243" s="130" t="s">
        <v>72</v>
      </c>
      <c r="E243" s="131">
        <f>SUM(K243:AH243)</f>
        <v>0</v>
      </c>
      <c r="G243" s="24"/>
      <c r="H243" s="24"/>
      <c r="I243" s="24"/>
      <c r="J243" s="24"/>
      <c r="K243" s="132">
        <f>IF(ROUND(K228-'[1]Hist&amp;Budget_WC'!L400,0)&lt;&gt;0,1,0)</f>
        <v>0</v>
      </c>
      <c r="L243" s="132">
        <f>IF(ROUND(L228-'[1]Hist&amp;Budget_WC'!M400,0)&lt;&gt;0,1,0)</f>
        <v>0</v>
      </c>
      <c r="M243" s="132">
        <f>IF(ROUND(M228-'[1]Hist&amp;Budget_WC'!N400,0)&lt;&gt;0,1,0)</f>
        <v>0</v>
      </c>
      <c r="N243" s="132">
        <f>IF(ROUND(N228-'[1]Hist&amp;Budget_WC'!O400,0)&lt;&gt;0,1,0)</f>
        <v>0</v>
      </c>
      <c r="O243" s="132">
        <f>IF(ROUND(O228-[1]CapWorks_WC!O89,0)&lt;&gt;0,1,0)</f>
        <v>0</v>
      </c>
      <c r="P243" s="132">
        <f>IF(ROUND(P228-[1]CapWorks_WC!P89,0)&lt;&gt;0,1,0)</f>
        <v>0</v>
      </c>
      <c r="Q243" s="132">
        <f>IF(ROUND(Q228-[1]CapWorks_WC!Q89,0)&lt;&gt;0,1,0)</f>
        <v>0</v>
      </c>
      <c r="R243" s="132">
        <f>IF(ROUND(R228-[1]CapWorks_WC!R89,0)&lt;&gt;0,1,0)</f>
        <v>0</v>
      </c>
      <c r="S243" s="132">
        <f>IF(ROUND(S228-[1]CapWorks_WC!S89,0)&lt;&gt;0,1,0)</f>
        <v>0</v>
      </c>
      <c r="T243" s="132">
        <f>IF(ROUND(T228-[1]CapWorks_WC!T89,0)&lt;&gt;0,1,0)</f>
        <v>0</v>
      </c>
      <c r="U243" s="132">
        <f>IF(ROUND(U228-[1]CapWorks_WC!U89,0)&lt;&gt;0,1,0)</f>
        <v>0</v>
      </c>
      <c r="V243" s="132">
        <f>IF(ROUND(V228-[1]CapWorks_WC!V89,0)&lt;&gt;0,1,0)</f>
        <v>0</v>
      </c>
      <c r="W243" s="132">
        <f>IF(ROUND(W228-[1]CapWorks_WC!W89,0)&lt;&gt;0,1,0)</f>
        <v>0</v>
      </c>
      <c r="X243" s="132">
        <f>IF(ROUND(X228-[1]CapWorks_WC!X89,0)&lt;&gt;0,1,0)</f>
        <v>0</v>
      </c>
      <c r="Y243" s="132">
        <f>IF(ROUND(Y228-[1]CapWorks_WC!Y89,0)&lt;&gt;0,1,0)</f>
        <v>0</v>
      </c>
      <c r="Z243" s="132">
        <f>IF(ROUND(Z228-[1]CapWorks_WC!Z89,0)&lt;&gt;0,1,0)</f>
        <v>0</v>
      </c>
      <c r="AA243" s="132">
        <f>IF(ROUND(AA228-[1]CapWorks_WC!AA89,0)&lt;&gt;0,1,0)</f>
        <v>0</v>
      </c>
      <c r="AB243" s="132">
        <f>IF(ROUND(AB228-[1]CapWorks_WC!AB89,0)&lt;&gt;0,1,0)</f>
        <v>0</v>
      </c>
      <c r="AC243" s="132">
        <f>IF(ROUND(AC228-[1]CapWorks_WC!AC89,0)&lt;&gt;0,1,0)</f>
        <v>0</v>
      </c>
      <c r="AD243" s="132">
        <f>IF(ROUND(AD228-[1]CapWorks_WC!AD89,0)&lt;&gt;0,1,0)</f>
        <v>0</v>
      </c>
      <c r="AE243" s="132">
        <f>IF(ROUND(AE228-[1]CapWorks_WC!AE89,0)&lt;&gt;0,1,0)</f>
        <v>0</v>
      </c>
      <c r="AF243" s="132">
        <f>IF(ROUND(AF228-[1]CapWorks_WC!AF89,0)&lt;&gt;0,1,0)</f>
        <v>0</v>
      </c>
      <c r="AG243" s="132">
        <f>IF(ROUND(AG228-[1]CapWorks_WC!AG89,0)&lt;&gt;0,1,0)</f>
        <v>0</v>
      </c>
      <c r="AH243" s="132">
        <f>IF(ROUND(AH228-[1]CapWorks_WC!AH89,0)&lt;&gt;0,1,0)</f>
        <v>0</v>
      </c>
    </row>
    <row r="244" spans="1:34" ht="12.75" hidden="1" customHeight="1" outlineLevel="1" x14ac:dyDescent="0.3">
      <c r="C244" s="161"/>
      <c r="D244" s="161"/>
      <c r="K244" s="223"/>
      <c r="L244" s="224"/>
      <c r="M244" s="224"/>
      <c r="N244" s="224"/>
      <c r="O244" s="223"/>
      <c r="P244" s="224"/>
      <c r="Q244" s="224"/>
      <c r="R244" s="224"/>
      <c r="S244" s="224"/>
      <c r="T244" s="224"/>
      <c r="U244" s="224"/>
      <c r="V244" s="224"/>
      <c r="W244" s="224"/>
      <c r="X244" s="224"/>
      <c r="Y244" s="224"/>
      <c r="Z244" s="224"/>
      <c r="AA244" s="224"/>
      <c r="AB244" s="224"/>
      <c r="AC244" s="224"/>
      <c r="AD244" s="224"/>
      <c r="AE244" s="224"/>
      <c r="AF244" s="224"/>
      <c r="AG244" s="224"/>
      <c r="AH244" s="224"/>
    </row>
    <row r="245" spans="1:34" s="37" customFormat="1" ht="12" hidden="1" outlineLevel="2" x14ac:dyDescent="0.25">
      <c r="A245" s="34"/>
      <c r="B245" s="39">
        <f ca="1">MAX($A$7:B244)+Sbsxn</f>
        <v>2303.0500000000011</v>
      </c>
      <c r="C245" s="40" t="s">
        <v>141</v>
      </c>
      <c r="D245" s="50"/>
      <c r="E245" s="24"/>
      <c r="F245" s="24"/>
      <c r="G245" s="24"/>
      <c r="H245" s="24"/>
      <c r="I245" s="24"/>
      <c r="J245" s="24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</row>
    <row r="246" spans="1:34" s="37" customFormat="1" ht="12.5" hidden="1" outlineLevel="2" thickBot="1" x14ac:dyDescent="0.35">
      <c r="A246" s="34"/>
      <c r="B246" s="39"/>
      <c r="C246" s="48"/>
      <c r="D246" s="50"/>
      <c r="E246" s="24"/>
      <c r="F246" s="24"/>
      <c r="G246" s="24"/>
      <c r="H246" s="24"/>
      <c r="I246" s="24"/>
      <c r="J246" s="24"/>
      <c r="L246" s="51"/>
      <c r="M246" s="51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</row>
    <row r="247" spans="1:34" s="69" customFormat="1" ht="13.4" hidden="1" customHeight="1" outlineLevel="2" x14ac:dyDescent="0.3">
      <c r="A247" s="65"/>
      <c r="B247" s="39"/>
      <c r="C247" s="48"/>
      <c r="D247" s="66" t="str">
        <f>MdlClient&amp;" Long Term Financial Plan "&amp;$E$39</f>
        <v>Federation Council Long Term Financial Plan 2021/22 - 2031/32</v>
      </c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8"/>
    </row>
    <row r="248" spans="1:34" s="69" customFormat="1" ht="13.4" hidden="1" customHeight="1" outlineLevel="2" thickBot="1" x14ac:dyDescent="0.35">
      <c r="A248" s="65"/>
      <c r="B248" s="39"/>
      <c r="C248" s="48"/>
      <c r="D248" s="70" t="s">
        <v>142</v>
      </c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2"/>
    </row>
    <row r="249" spans="1:34" s="69" customFormat="1" ht="24.5" hidden="1" outlineLevel="2" thickBot="1" x14ac:dyDescent="0.35">
      <c r="A249" s="65"/>
      <c r="B249" s="39"/>
      <c r="C249" s="48"/>
      <c r="D249" s="73"/>
      <c r="E249" s="74"/>
      <c r="F249" s="74"/>
      <c r="G249" s="74"/>
      <c r="H249" s="74"/>
      <c r="I249" s="74"/>
      <c r="J249" s="74"/>
      <c r="K249" s="74"/>
      <c r="L249" s="74"/>
      <c r="M249" s="74"/>
      <c r="N249" s="76" t="s">
        <v>42</v>
      </c>
      <c r="O249" s="77" t="s">
        <v>43</v>
      </c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9"/>
    </row>
    <row r="250" spans="1:34" s="69" customFormat="1" ht="12" hidden="1" outlineLevel="2" x14ac:dyDescent="0.3">
      <c r="A250" s="65"/>
      <c r="B250" s="39"/>
      <c r="C250" s="48"/>
      <c r="D250" s="80" t="s">
        <v>44</v>
      </c>
      <c r="E250" s="81"/>
      <c r="F250" s="81"/>
      <c r="G250" s="81"/>
      <c r="H250" s="81"/>
      <c r="I250" s="81"/>
      <c r="J250" s="81"/>
      <c r="K250" s="81"/>
      <c r="L250" s="81"/>
      <c r="M250" s="82"/>
      <c r="N250" s="85">
        <f t="shared" ref="N250:AH250" si="33">YEAR(N$29)</f>
        <v>2022</v>
      </c>
      <c r="O250" s="86">
        <f t="shared" si="33"/>
        <v>2023</v>
      </c>
      <c r="P250" s="87">
        <f t="shared" si="33"/>
        <v>2024</v>
      </c>
      <c r="Q250" s="87">
        <f t="shared" si="33"/>
        <v>2025</v>
      </c>
      <c r="R250" s="87">
        <f t="shared" si="33"/>
        <v>2026</v>
      </c>
      <c r="S250" s="87">
        <f t="shared" si="33"/>
        <v>2027</v>
      </c>
      <c r="T250" s="87">
        <f t="shared" si="33"/>
        <v>2028</v>
      </c>
      <c r="U250" s="87">
        <f t="shared" si="33"/>
        <v>2029</v>
      </c>
      <c r="V250" s="87">
        <f t="shared" si="33"/>
        <v>2030</v>
      </c>
      <c r="W250" s="87">
        <f t="shared" si="33"/>
        <v>2031</v>
      </c>
      <c r="X250" s="87">
        <f t="shared" si="33"/>
        <v>2032</v>
      </c>
      <c r="Y250" s="87">
        <f t="shared" si="33"/>
        <v>2033</v>
      </c>
      <c r="Z250" s="87">
        <f t="shared" si="33"/>
        <v>2034</v>
      </c>
      <c r="AA250" s="87">
        <f t="shared" si="33"/>
        <v>2035</v>
      </c>
      <c r="AB250" s="87">
        <f t="shared" si="33"/>
        <v>2036</v>
      </c>
      <c r="AC250" s="87">
        <f t="shared" si="33"/>
        <v>2037</v>
      </c>
      <c r="AD250" s="87">
        <f t="shared" si="33"/>
        <v>2038</v>
      </c>
      <c r="AE250" s="87">
        <f t="shared" si="33"/>
        <v>2039</v>
      </c>
      <c r="AF250" s="87">
        <f t="shared" si="33"/>
        <v>2040</v>
      </c>
      <c r="AG250" s="87">
        <f t="shared" si="33"/>
        <v>2041</v>
      </c>
      <c r="AH250" s="88">
        <f t="shared" si="33"/>
        <v>2042</v>
      </c>
    </row>
    <row r="251" spans="1:34" s="69" customFormat="1" ht="12.5" hidden="1" outlineLevel="2" thickBot="1" x14ac:dyDescent="0.35">
      <c r="A251" s="65"/>
      <c r="B251" s="39"/>
      <c r="C251" s="48"/>
      <c r="D251" s="134"/>
      <c r="E251" s="90"/>
      <c r="F251" s="90"/>
      <c r="G251" s="90"/>
      <c r="H251" s="90"/>
      <c r="I251" s="90"/>
      <c r="J251" s="90"/>
      <c r="K251" s="90"/>
      <c r="L251" s="90"/>
      <c r="M251" s="91"/>
      <c r="N251" s="93" t="str">
        <f t="shared" ref="N251:AH251" si="34">$K$62</f>
        <v>$000s</v>
      </c>
      <c r="O251" s="94" t="str">
        <f t="shared" si="34"/>
        <v>$000s</v>
      </c>
      <c r="P251" s="95" t="str">
        <f t="shared" si="34"/>
        <v>$000s</v>
      </c>
      <c r="Q251" s="95" t="str">
        <f t="shared" si="34"/>
        <v>$000s</v>
      </c>
      <c r="R251" s="95" t="str">
        <f t="shared" si="34"/>
        <v>$000s</v>
      </c>
      <c r="S251" s="95" t="str">
        <f t="shared" si="34"/>
        <v>$000s</v>
      </c>
      <c r="T251" s="95" t="str">
        <f t="shared" si="34"/>
        <v>$000s</v>
      </c>
      <c r="U251" s="95" t="str">
        <f t="shared" si="34"/>
        <v>$000s</v>
      </c>
      <c r="V251" s="95" t="str">
        <f t="shared" si="34"/>
        <v>$000s</v>
      </c>
      <c r="W251" s="95" t="str">
        <f t="shared" si="34"/>
        <v>$000s</v>
      </c>
      <c r="X251" s="95" t="str">
        <f t="shared" si="34"/>
        <v>$000s</v>
      </c>
      <c r="Y251" s="95" t="str">
        <f t="shared" si="34"/>
        <v>$000s</v>
      </c>
      <c r="Z251" s="95" t="str">
        <f t="shared" si="34"/>
        <v>$000s</v>
      </c>
      <c r="AA251" s="95" t="str">
        <f t="shared" si="34"/>
        <v>$000s</v>
      </c>
      <c r="AB251" s="95" t="str">
        <f t="shared" si="34"/>
        <v>$000s</v>
      </c>
      <c r="AC251" s="95" t="str">
        <f t="shared" si="34"/>
        <v>$000s</v>
      </c>
      <c r="AD251" s="95" t="str">
        <f t="shared" si="34"/>
        <v>$000s</v>
      </c>
      <c r="AE251" s="95" t="str">
        <f t="shared" si="34"/>
        <v>$000s</v>
      </c>
      <c r="AF251" s="95" t="str">
        <f t="shared" si="34"/>
        <v>$000s</v>
      </c>
      <c r="AG251" s="95" t="str">
        <f t="shared" si="34"/>
        <v>$000s</v>
      </c>
      <c r="AH251" s="96" t="str">
        <f t="shared" si="34"/>
        <v>$000s</v>
      </c>
    </row>
    <row r="252" spans="1:34" s="37" customFormat="1" ht="10.5" hidden="1" outlineLevel="2" x14ac:dyDescent="0.25">
      <c r="A252" s="34"/>
      <c r="B252" s="97"/>
      <c r="C252" s="98"/>
      <c r="D252" s="99"/>
      <c r="E252" s="24"/>
      <c r="F252" s="24"/>
      <c r="G252" s="24"/>
      <c r="H252" s="24"/>
      <c r="I252" s="25"/>
      <c r="J252" s="25"/>
      <c r="K252" s="25"/>
      <c r="L252" s="25"/>
      <c r="M252" s="25"/>
      <c r="N252" s="25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102"/>
    </row>
    <row r="253" spans="1:34" s="37" customFormat="1" ht="10.5" hidden="1" outlineLevel="2" x14ac:dyDescent="0.25">
      <c r="A253" s="34"/>
      <c r="B253" s="97"/>
      <c r="C253" s="98"/>
      <c r="D253" s="142" t="s">
        <v>143</v>
      </c>
      <c r="E253" s="24"/>
      <c r="F253" s="24"/>
      <c r="G253" s="24"/>
      <c r="H253" s="24"/>
      <c r="I253" s="25"/>
      <c r="J253" s="25"/>
      <c r="K253" s="25"/>
      <c r="L253" s="25"/>
      <c r="M253" s="25"/>
      <c r="N253" s="25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102"/>
    </row>
    <row r="254" spans="1:34" ht="12.75" hidden="1" customHeight="1" outlineLevel="2" x14ac:dyDescent="0.25">
      <c r="B254" s="140"/>
      <c r="C254" s="141"/>
      <c r="D254" s="165" t="str">
        <f>[1]CapWorks_WC!D110</f>
        <v>Property Plant and Equipment - Land</v>
      </c>
      <c r="E254" s="143"/>
      <c r="F254" s="143"/>
      <c r="G254" s="143"/>
      <c r="H254" s="143"/>
      <c r="I254" s="25"/>
      <c r="J254" s="25"/>
      <c r="K254" s="25"/>
      <c r="L254" s="25"/>
      <c r="M254" s="25"/>
      <c r="N254" s="167">
        <f>SUM([1]Forecast_Gen!O552,[1]Forecast_Wat!O504,[1]Forecast_Sew!O504,[1]Forecast_Waste!O541,[1]Forecast_OthBiz!O504)</f>
        <v>0</v>
      </c>
      <c r="O254" s="167">
        <f>[1]CapWorks_WC!O110</f>
        <v>0</v>
      </c>
      <c r="P254" s="175">
        <f>[1]CapWorks_WC!P110</f>
        <v>0</v>
      </c>
      <c r="Q254" s="175">
        <f>[1]CapWorks_WC!Q110</f>
        <v>0</v>
      </c>
      <c r="R254" s="175">
        <f>[1]CapWorks_WC!R110</f>
        <v>0</v>
      </c>
      <c r="S254" s="175">
        <f>[1]CapWorks_WC!S110</f>
        <v>0</v>
      </c>
      <c r="T254" s="175">
        <f>[1]CapWorks_WC!T110</f>
        <v>0</v>
      </c>
      <c r="U254" s="175">
        <f>[1]CapWorks_WC!U110</f>
        <v>0</v>
      </c>
      <c r="V254" s="175">
        <f>[1]CapWorks_WC!V110</f>
        <v>0</v>
      </c>
      <c r="W254" s="175">
        <f>[1]CapWorks_WC!W110</f>
        <v>0</v>
      </c>
      <c r="X254" s="175">
        <f>[1]CapWorks_WC!X110</f>
        <v>0</v>
      </c>
      <c r="Y254" s="175">
        <f>[1]CapWorks_WC!Y110</f>
        <v>0</v>
      </c>
      <c r="Z254" s="175">
        <f>[1]CapWorks_WC!Z110</f>
        <v>0</v>
      </c>
      <c r="AA254" s="175">
        <f>[1]CapWorks_WC!AA110</f>
        <v>0</v>
      </c>
      <c r="AB254" s="175">
        <f>[1]CapWorks_WC!AB110</f>
        <v>0</v>
      </c>
      <c r="AC254" s="175">
        <f>[1]CapWorks_WC!AC110</f>
        <v>0</v>
      </c>
      <c r="AD254" s="175">
        <f>[1]CapWorks_WC!AD110</f>
        <v>0</v>
      </c>
      <c r="AE254" s="175">
        <f>[1]CapWorks_WC!AE110</f>
        <v>0</v>
      </c>
      <c r="AF254" s="175">
        <f>[1]CapWorks_WC!AF110</f>
        <v>0</v>
      </c>
      <c r="AG254" s="175">
        <f>[1]CapWorks_WC!AG110</f>
        <v>0</v>
      </c>
      <c r="AH254" s="176">
        <f>[1]CapWorks_WC!AH110</f>
        <v>0</v>
      </c>
    </row>
    <row r="255" spans="1:34" ht="12.75" hidden="1" customHeight="1" outlineLevel="2" x14ac:dyDescent="0.25">
      <c r="B255" s="140"/>
      <c r="C255" s="140"/>
      <c r="D255" s="165" t="str">
        <f>[1]CapWorks_WC!D111</f>
        <v>Property Plant and Equipment - Land improvements</v>
      </c>
      <c r="E255" s="143"/>
      <c r="F255" s="143"/>
      <c r="G255" s="143"/>
      <c r="H255" s="143"/>
      <c r="I255" s="25"/>
      <c r="J255" s="25"/>
      <c r="K255" s="25"/>
      <c r="L255" s="25"/>
      <c r="M255" s="25"/>
      <c r="N255" s="167">
        <f>SUM([1]Forecast_Gen!O553,[1]Forecast_Wat!O505,[1]Forecast_Sew!O505,[1]Forecast_Waste!O542,[1]Forecast_OthBiz!O505)</f>
        <v>0</v>
      </c>
      <c r="O255" s="167">
        <f>[1]CapWorks_WC!O111</f>
        <v>0</v>
      </c>
      <c r="P255" s="175">
        <f>[1]CapWorks_WC!P111</f>
        <v>0</v>
      </c>
      <c r="Q255" s="175">
        <f>[1]CapWorks_WC!Q111</f>
        <v>0</v>
      </c>
      <c r="R255" s="175">
        <f>[1]CapWorks_WC!R111</f>
        <v>0</v>
      </c>
      <c r="S255" s="175">
        <f>[1]CapWorks_WC!S111</f>
        <v>0</v>
      </c>
      <c r="T255" s="175">
        <f>[1]CapWorks_WC!T111</f>
        <v>0</v>
      </c>
      <c r="U255" s="175">
        <f>[1]CapWorks_WC!U111</f>
        <v>0</v>
      </c>
      <c r="V255" s="175">
        <f>[1]CapWorks_WC!V111</f>
        <v>0</v>
      </c>
      <c r="W255" s="175">
        <f>[1]CapWorks_WC!W111</f>
        <v>0</v>
      </c>
      <c r="X255" s="175">
        <f>[1]CapWorks_WC!X111</f>
        <v>0</v>
      </c>
      <c r="Y255" s="175">
        <f>[1]CapWorks_WC!Y111</f>
        <v>0</v>
      </c>
      <c r="Z255" s="175">
        <f>[1]CapWorks_WC!Z111</f>
        <v>0</v>
      </c>
      <c r="AA255" s="175">
        <f>[1]CapWorks_WC!AA111</f>
        <v>0</v>
      </c>
      <c r="AB255" s="175">
        <f>[1]CapWorks_WC!AB111</f>
        <v>0</v>
      </c>
      <c r="AC255" s="175">
        <f>[1]CapWorks_WC!AC111</f>
        <v>0</v>
      </c>
      <c r="AD255" s="175">
        <f>[1]CapWorks_WC!AD111</f>
        <v>0</v>
      </c>
      <c r="AE255" s="175">
        <f>[1]CapWorks_WC!AE111</f>
        <v>0</v>
      </c>
      <c r="AF255" s="175">
        <f>[1]CapWorks_WC!AF111</f>
        <v>0</v>
      </c>
      <c r="AG255" s="175">
        <f>[1]CapWorks_WC!AG111</f>
        <v>0</v>
      </c>
      <c r="AH255" s="176">
        <f>[1]CapWorks_WC!AH111</f>
        <v>0</v>
      </c>
    </row>
    <row r="256" spans="1:34" ht="12.75" hidden="1" customHeight="1" outlineLevel="2" x14ac:dyDescent="0.25">
      <c r="B256" s="140"/>
      <c r="C256" s="140"/>
      <c r="D256" s="165" t="str">
        <f>[1]CapWorks_WC!D112</f>
        <v>Property Plant and Equipment - Sealed Roads</v>
      </c>
      <c r="E256" s="143"/>
      <c r="F256" s="143"/>
      <c r="G256" s="143"/>
      <c r="H256" s="143"/>
      <c r="I256" s="25"/>
      <c r="J256" s="25"/>
      <c r="K256" s="25"/>
      <c r="L256" s="25"/>
      <c r="M256" s="25"/>
      <c r="N256" s="167">
        <f>SUM([1]Forecast_Gen!O554,[1]Forecast_Wat!O506,[1]Forecast_Sew!O506,[1]Forecast_Waste!O543,[1]Forecast_OthBiz!O506)</f>
        <v>0</v>
      </c>
      <c r="O256" s="167">
        <f>[1]CapWorks_WC!O112</f>
        <v>0</v>
      </c>
      <c r="P256" s="175">
        <f>[1]CapWorks_WC!P112</f>
        <v>0</v>
      </c>
      <c r="Q256" s="175">
        <f>[1]CapWorks_WC!Q112</f>
        <v>0</v>
      </c>
      <c r="R256" s="175">
        <f>[1]CapWorks_WC!R112</f>
        <v>0</v>
      </c>
      <c r="S256" s="175">
        <f>[1]CapWorks_WC!S112</f>
        <v>0</v>
      </c>
      <c r="T256" s="175">
        <f>[1]CapWorks_WC!T112</f>
        <v>0</v>
      </c>
      <c r="U256" s="175">
        <f>[1]CapWorks_WC!U112</f>
        <v>0</v>
      </c>
      <c r="V256" s="175">
        <f>[1]CapWorks_WC!V112</f>
        <v>0</v>
      </c>
      <c r="W256" s="175">
        <f>[1]CapWorks_WC!W112</f>
        <v>0</v>
      </c>
      <c r="X256" s="175">
        <f>[1]CapWorks_WC!X112</f>
        <v>0</v>
      </c>
      <c r="Y256" s="175">
        <f>[1]CapWorks_WC!Y112</f>
        <v>0</v>
      </c>
      <c r="Z256" s="175">
        <f>[1]CapWorks_WC!Z112</f>
        <v>0</v>
      </c>
      <c r="AA256" s="175">
        <f>[1]CapWorks_WC!AA112</f>
        <v>0</v>
      </c>
      <c r="AB256" s="175">
        <f>[1]CapWorks_WC!AB112</f>
        <v>0</v>
      </c>
      <c r="AC256" s="175">
        <f>[1]CapWorks_WC!AC112</f>
        <v>0</v>
      </c>
      <c r="AD256" s="175">
        <f>[1]CapWorks_WC!AD112</f>
        <v>0</v>
      </c>
      <c r="AE256" s="175">
        <f>[1]CapWorks_WC!AE112</f>
        <v>0</v>
      </c>
      <c r="AF256" s="175">
        <f>[1]CapWorks_WC!AF112</f>
        <v>0</v>
      </c>
      <c r="AG256" s="175">
        <f>[1]CapWorks_WC!AG112</f>
        <v>0</v>
      </c>
      <c r="AH256" s="176">
        <f>[1]CapWorks_WC!AH112</f>
        <v>0</v>
      </c>
    </row>
    <row r="257" spans="2:34" ht="12.75" hidden="1" customHeight="1" outlineLevel="2" x14ac:dyDescent="0.25">
      <c r="B257" s="140"/>
      <c r="C257" s="140"/>
      <c r="D257" s="165" t="str">
        <f>[1]CapWorks_WC!D113</f>
        <v>Property Plant and Equipment - Unsealed Roads</v>
      </c>
      <c r="E257" s="143"/>
      <c r="F257" s="143"/>
      <c r="G257" s="143"/>
      <c r="H257" s="143"/>
      <c r="I257" s="25"/>
      <c r="J257" s="25"/>
      <c r="K257" s="25"/>
      <c r="L257" s="25"/>
      <c r="M257" s="25"/>
      <c r="N257" s="167">
        <f>SUM([1]Forecast_Gen!O555,[1]Forecast_Wat!O507,[1]Forecast_Sew!O507,[1]Forecast_Waste!O544,[1]Forecast_OthBiz!O507)</f>
        <v>0</v>
      </c>
      <c r="O257" s="167">
        <f>[1]CapWorks_WC!O113</f>
        <v>0</v>
      </c>
      <c r="P257" s="175">
        <f>[1]CapWorks_WC!P113</f>
        <v>0</v>
      </c>
      <c r="Q257" s="175">
        <f>[1]CapWorks_WC!Q113</f>
        <v>0</v>
      </c>
      <c r="R257" s="175">
        <f>[1]CapWorks_WC!R113</f>
        <v>0</v>
      </c>
      <c r="S257" s="175">
        <f>[1]CapWorks_WC!S113</f>
        <v>0</v>
      </c>
      <c r="T257" s="175">
        <f>[1]CapWorks_WC!T113</f>
        <v>0</v>
      </c>
      <c r="U257" s="175">
        <f>[1]CapWorks_WC!U113</f>
        <v>0</v>
      </c>
      <c r="V257" s="175">
        <f>[1]CapWorks_WC!V113</f>
        <v>0</v>
      </c>
      <c r="W257" s="175">
        <f>[1]CapWorks_WC!W113</f>
        <v>0</v>
      </c>
      <c r="X257" s="175">
        <f>[1]CapWorks_WC!X113</f>
        <v>0</v>
      </c>
      <c r="Y257" s="175">
        <f>[1]CapWorks_WC!Y113</f>
        <v>0</v>
      </c>
      <c r="Z257" s="175">
        <f>[1]CapWorks_WC!Z113</f>
        <v>0</v>
      </c>
      <c r="AA257" s="175">
        <f>[1]CapWorks_WC!AA113</f>
        <v>0</v>
      </c>
      <c r="AB257" s="175">
        <f>[1]CapWorks_WC!AB113</f>
        <v>0</v>
      </c>
      <c r="AC257" s="175">
        <f>[1]CapWorks_WC!AC113</f>
        <v>0</v>
      </c>
      <c r="AD257" s="175">
        <f>[1]CapWorks_WC!AD113</f>
        <v>0</v>
      </c>
      <c r="AE257" s="175">
        <f>[1]CapWorks_WC!AE113</f>
        <v>0</v>
      </c>
      <c r="AF257" s="175">
        <f>[1]CapWorks_WC!AF113</f>
        <v>0</v>
      </c>
      <c r="AG257" s="175">
        <f>[1]CapWorks_WC!AG113</f>
        <v>0</v>
      </c>
      <c r="AH257" s="176">
        <f>[1]CapWorks_WC!AH113</f>
        <v>0</v>
      </c>
    </row>
    <row r="258" spans="2:34" ht="12.75" hidden="1" customHeight="1" outlineLevel="2" x14ac:dyDescent="0.25">
      <c r="B258" s="140"/>
      <c r="C258" s="140"/>
      <c r="D258" s="165" t="str">
        <f>[1]CapWorks_WC!D114</f>
        <v>Property Plant and Equipment - Bridges</v>
      </c>
      <c r="E258" s="143"/>
      <c r="F258" s="143"/>
      <c r="G258" s="143"/>
      <c r="H258" s="143"/>
      <c r="I258" s="25"/>
      <c r="J258" s="25"/>
      <c r="K258" s="25"/>
      <c r="L258" s="25"/>
      <c r="M258" s="25"/>
      <c r="N258" s="167">
        <f>SUM([1]Forecast_Gen!O556,[1]Forecast_Wat!O508,[1]Forecast_Sew!O508,[1]Forecast_Waste!O545,[1]Forecast_OthBiz!O508)</f>
        <v>0</v>
      </c>
      <c r="O258" s="167">
        <f>[1]CapWorks_WC!O114</f>
        <v>0</v>
      </c>
      <c r="P258" s="175">
        <f>[1]CapWorks_WC!P114</f>
        <v>0</v>
      </c>
      <c r="Q258" s="175">
        <f>[1]CapWorks_WC!Q114</f>
        <v>0</v>
      </c>
      <c r="R258" s="175">
        <f>[1]CapWorks_WC!R114</f>
        <v>0</v>
      </c>
      <c r="S258" s="175">
        <f>[1]CapWorks_WC!S114</f>
        <v>0</v>
      </c>
      <c r="T258" s="175">
        <f>[1]CapWorks_WC!T114</f>
        <v>0</v>
      </c>
      <c r="U258" s="175">
        <f>[1]CapWorks_WC!U114</f>
        <v>0</v>
      </c>
      <c r="V258" s="175">
        <f>[1]CapWorks_WC!V114</f>
        <v>0</v>
      </c>
      <c r="W258" s="175">
        <f>[1]CapWorks_WC!W114</f>
        <v>0</v>
      </c>
      <c r="X258" s="175">
        <f>[1]CapWorks_WC!X114</f>
        <v>0</v>
      </c>
      <c r="Y258" s="175">
        <f>[1]CapWorks_WC!Y114</f>
        <v>0</v>
      </c>
      <c r="Z258" s="175">
        <f>[1]CapWorks_WC!Z114</f>
        <v>0</v>
      </c>
      <c r="AA258" s="175">
        <f>[1]CapWorks_WC!AA114</f>
        <v>0</v>
      </c>
      <c r="AB258" s="175">
        <f>[1]CapWorks_WC!AB114</f>
        <v>0</v>
      </c>
      <c r="AC258" s="175">
        <f>[1]CapWorks_WC!AC114</f>
        <v>0</v>
      </c>
      <c r="AD258" s="175">
        <f>[1]CapWorks_WC!AD114</f>
        <v>0</v>
      </c>
      <c r="AE258" s="175">
        <f>[1]CapWorks_WC!AE114</f>
        <v>0</v>
      </c>
      <c r="AF258" s="175">
        <f>[1]CapWorks_WC!AF114</f>
        <v>0</v>
      </c>
      <c r="AG258" s="175">
        <f>[1]CapWorks_WC!AG114</f>
        <v>0</v>
      </c>
      <c r="AH258" s="176">
        <f>[1]CapWorks_WC!AH114</f>
        <v>0</v>
      </c>
    </row>
    <row r="259" spans="2:34" ht="12.75" hidden="1" customHeight="1" outlineLevel="2" x14ac:dyDescent="0.25">
      <c r="B259" s="140"/>
      <c r="C259" s="140"/>
      <c r="D259" s="165" t="str">
        <f>[1]CapWorks_WC!D115</f>
        <v>Property Plant and Equipment - Kerb and Channel</v>
      </c>
      <c r="E259" s="143"/>
      <c r="F259" s="143"/>
      <c r="G259" s="143"/>
      <c r="H259" s="143"/>
      <c r="I259" s="25"/>
      <c r="J259" s="25"/>
      <c r="K259" s="25"/>
      <c r="L259" s="25"/>
      <c r="M259" s="25"/>
      <c r="N259" s="167">
        <f>SUM([1]Forecast_Gen!O557,[1]Forecast_Wat!O509,[1]Forecast_Sew!O509,[1]Forecast_Waste!O546,[1]Forecast_OthBiz!O509)</f>
        <v>0</v>
      </c>
      <c r="O259" s="167">
        <f>[1]CapWorks_WC!O115</f>
        <v>0</v>
      </c>
      <c r="P259" s="175">
        <f>[1]CapWorks_WC!P115</f>
        <v>0</v>
      </c>
      <c r="Q259" s="175">
        <f>[1]CapWorks_WC!Q115</f>
        <v>0</v>
      </c>
      <c r="R259" s="175">
        <f>[1]CapWorks_WC!R115</f>
        <v>0</v>
      </c>
      <c r="S259" s="175">
        <f>[1]CapWorks_WC!S115</f>
        <v>0</v>
      </c>
      <c r="T259" s="175">
        <f>[1]CapWorks_WC!T115</f>
        <v>0</v>
      </c>
      <c r="U259" s="175">
        <f>[1]CapWorks_WC!U115</f>
        <v>0</v>
      </c>
      <c r="V259" s="175">
        <f>[1]CapWorks_WC!V115</f>
        <v>0</v>
      </c>
      <c r="W259" s="175">
        <f>[1]CapWorks_WC!W115</f>
        <v>0</v>
      </c>
      <c r="X259" s="175">
        <f>[1]CapWorks_WC!X115</f>
        <v>0</v>
      </c>
      <c r="Y259" s="175">
        <f>[1]CapWorks_WC!Y115</f>
        <v>0</v>
      </c>
      <c r="Z259" s="175">
        <f>[1]CapWorks_WC!Z115</f>
        <v>0</v>
      </c>
      <c r="AA259" s="175">
        <f>[1]CapWorks_WC!AA115</f>
        <v>0</v>
      </c>
      <c r="AB259" s="175">
        <f>[1]CapWorks_WC!AB115</f>
        <v>0</v>
      </c>
      <c r="AC259" s="175">
        <f>[1]CapWorks_WC!AC115</f>
        <v>0</v>
      </c>
      <c r="AD259" s="175">
        <f>[1]CapWorks_WC!AD115</f>
        <v>0</v>
      </c>
      <c r="AE259" s="175">
        <f>[1]CapWorks_WC!AE115</f>
        <v>0</v>
      </c>
      <c r="AF259" s="175">
        <f>[1]CapWorks_WC!AF115</f>
        <v>0</v>
      </c>
      <c r="AG259" s="175">
        <f>[1]CapWorks_WC!AG115</f>
        <v>0</v>
      </c>
      <c r="AH259" s="176">
        <f>[1]CapWorks_WC!AH115</f>
        <v>0</v>
      </c>
    </row>
    <row r="260" spans="2:34" ht="12.75" hidden="1" customHeight="1" outlineLevel="2" x14ac:dyDescent="0.25">
      <c r="B260" s="140"/>
      <c r="C260" s="140"/>
      <c r="D260" s="165" t="str">
        <f>[1]CapWorks_WC!D116</f>
        <v>Property Plant and Equipment - Footpaths and Pathways</v>
      </c>
      <c r="E260" s="143"/>
      <c r="F260" s="143"/>
      <c r="G260" s="143"/>
      <c r="H260" s="143"/>
      <c r="I260" s="25"/>
      <c r="J260" s="25"/>
      <c r="K260" s="25"/>
      <c r="L260" s="25"/>
      <c r="M260" s="25"/>
      <c r="N260" s="167">
        <f>SUM([1]Forecast_Gen!O558,[1]Forecast_Wat!O510,[1]Forecast_Sew!O510,[1]Forecast_Waste!O547,[1]Forecast_OthBiz!O510)</f>
        <v>0</v>
      </c>
      <c r="O260" s="167">
        <f>[1]CapWorks_WC!O116</f>
        <v>0</v>
      </c>
      <c r="P260" s="175">
        <f>[1]CapWorks_WC!P116</f>
        <v>0</v>
      </c>
      <c r="Q260" s="175">
        <f>[1]CapWorks_WC!Q116</f>
        <v>0</v>
      </c>
      <c r="R260" s="175">
        <f>[1]CapWorks_WC!R116</f>
        <v>0</v>
      </c>
      <c r="S260" s="175">
        <f>[1]CapWorks_WC!S116</f>
        <v>0</v>
      </c>
      <c r="T260" s="175">
        <f>[1]CapWorks_WC!T116</f>
        <v>0</v>
      </c>
      <c r="U260" s="175">
        <f>[1]CapWorks_WC!U116</f>
        <v>0</v>
      </c>
      <c r="V260" s="175">
        <f>[1]CapWorks_WC!V116</f>
        <v>0</v>
      </c>
      <c r="W260" s="175">
        <f>[1]CapWorks_WC!W116</f>
        <v>0</v>
      </c>
      <c r="X260" s="175">
        <f>[1]CapWorks_WC!X116</f>
        <v>0</v>
      </c>
      <c r="Y260" s="175">
        <f>[1]CapWorks_WC!Y116</f>
        <v>0</v>
      </c>
      <c r="Z260" s="175">
        <f>[1]CapWorks_WC!Z116</f>
        <v>0</v>
      </c>
      <c r="AA260" s="175">
        <f>[1]CapWorks_WC!AA116</f>
        <v>0</v>
      </c>
      <c r="AB260" s="175">
        <f>[1]CapWorks_WC!AB116</f>
        <v>0</v>
      </c>
      <c r="AC260" s="175">
        <f>[1]CapWorks_WC!AC116</f>
        <v>0</v>
      </c>
      <c r="AD260" s="175">
        <f>[1]CapWorks_WC!AD116</f>
        <v>0</v>
      </c>
      <c r="AE260" s="175">
        <f>[1]CapWorks_WC!AE116</f>
        <v>0</v>
      </c>
      <c r="AF260" s="175">
        <f>[1]CapWorks_WC!AF116</f>
        <v>0</v>
      </c>
      <c r="AG260" s="175">
        <f>[1]CapWorks_WC!AG116</f>
        <v>0</v>
      </c>
      <c r="AH260" s="176">
        <f>[1]CapWorks_WC!AH116</f>
        <v>0</v>
      </c>
    </row>
    <row r="261" spans="2:34" ht="12.75" hidden="1" customHeight="1" outlineLevel="2" x14ac:dyDescent="0.25">
      <c r="B261" s="140"/>
      <c r="C261" s="140"/>
      <c r="D261" s="165" t="str">
        <f>[1]CapWorks_WC!D117</f>
        <v>Property Plant and Equipment - Buildings</v>
      </c>
      <c r="E261" s="143"/>
      <c r="F261" s="143"/>
      <c r="G261" s="143"/>
      <c r="H261" s="143"/>
      <c r="I261" s="25"/>
      <c r="J261" s="25"/>
      <c r="K261" s="25"/>
      <c r="L261" s="25"/>
      <c r="M261" s="25"/>
      <c r="N261" s="167">
        <f>SUM([1]Forecast_Gen!O559,[1]Forecast_Wat!O511,[1]Forecast_Sew!O511,[1]Forecast_Waste!O548,[1]Forecast_OthBiz!O511)</f>
        <v>0</v>
      </c>
      <c r="O261" s="167">
        <f>[1]CapWorks_WC!O117</f>
        <v>0</v>
      </c>
      <c r="P261" s="175">
        <f>[1]CapWorks_WC!P117</f>
        <v>0</v>
      </c>
      <c r="Q261" s="175">
        <f>[1]CapWorks_WC!Q117</f>
        <v>0</v>
      </c>
      <c r="R261" s="175">
        <f>[1]CapWorks_WC!R117</f>
        <v>0</v>
      </c>
      <c r="S261" s="175">
        <f>[1]CapWorks_WC!S117</f>
        <v>0</v>
      </c>
      <c r="T261" s="175">
        <f>[1]CapWorks_WC!T117</f>
        <v>0</v>
      </c>
      <c r="U261" s="175">
        <f>[1]CapWorks_WC!U117</f>
        <v>0</v>
      </c>
      <c r="V261" s="175">
        <f>[1]CapWorks_WC!V117</f>
        <v>0</v>
      </c>
      <c r="W261" s="175">
        <f>[1]CapWorks_WC!W117</f>
        <v>0</v>
      </c>
      <c r="X261" s="175">
        <f>[1]CapWorks_WC!X117</f>
        <v>0</v>
      </c>
      <c r="Y261" s="175">
        <f>[1]CapWorks_WC!Y117</f>
        <v>0</v>
      </c>
      <c r="Z261" s="175">
        <f>[1]CapWorks_WC!Z117</f>
        <v>0</v>
      </c>
      <c r="AA261" s="175">
        <f>[1]CapWorks_WC!AA117</f>
        <v>0</v>
      </c>
      <c r="AB261" s="175">
        <f>[1]CapWorks_WC!AB117</f>
        <v>0</v>
      </c>
      <c r="AC261" s="175">
        <f>[1]CapWorks_WC!AC117</f>
        <v>0</v>
      </c>
      <c r="AD261" s="175">
        <f>[1]CapWorks_WC!AD117</f>
        <v>0</v>
      </c>
      <c r="AE261" s="175">
        <f>[1]CapWorks_WC!AE117</f>
        <v>0</v>
      </c>
      <c r="AF261" s="175">
        <f>[1]CapWorks_WC!AF117</f>
        <v>0</v>
      </c>
      <c r="AG261" s="175">
        <f>[1]CapWorks_WC!AG117</f>
        <v>0</v>
      </c>
      <c r="AH261" s="176">
        <f>[1]CapWorks_WC!AH117</f>
        <v>0</v>
      </c>
    </row>
    <row r="262" spans="2:34" ht="12.75" hidden="1" customHeight="1" outlineLevel="2" x14ac:dyDescent="0.25">
      <c r="B262" s="140"/>
      <c r="C262" s="140"/>
      <c r="D262" s="165" t="str">
        <f>[1]CapWorks_WC!D118</f>
        <v>Property Plant and Equipment - Stormwater Drainage</v>
      </c>
      <c r="E262" s="143"/>
      <c r="F262" s="143"/>
      <c r="G262" s="143"/>
      <c r="H262" s="143"/>
      <c r="I262" s="25"/>
      <c r="J262" s="25"/>
      <c r="K262" s="25"/>
      <c r="L262" s="25"/>
      <c r="M262" s="25"/>
      <c r="N262" s="167">
        <f>SUM([1]Forecast_Gen!O560,[1]Forecast_Wat!O512,[1]Forecast_Sew!O512,[1]Forecast_Waste!O549,[1]Forecast_OthBiz!O512)</f>
        <v>0</v>
      </c>
      <c r="O262" s="167">
        <f>[1]CapWorks_WC!O118</f>
        <v>0</v>
      </c>
      <c r="P262" s="175">
        <f>[1]CapWorks_WC!P118</f>
        <v>0</v>
      </c>
      <c r="Q262" s="175">
        <f>[1]CapWorks_WC!Q118</f>
        <v>0</v>
      </c>
      <c r="R262" s="175">
        <f>[1]CapWorks_WC!R118</f>
        <v>0</v>
      </c>
      <c r="S262" s="175">
        <f>[1]CapWorks_WC!S118</f>
        <v>0</v>
      </c>
      <c r="T262" s="175">
        <f>[1]CapWorks_WC!T118</f>
        <v>0</v>
      </c>
      <c r="U262" s="175">
        <f>[1]CapWorks_WC!U118</f>
        <v>0</v>
      </c>
      <c r="V262" s="175">
        <f>[1]CapWorks_WC!V118</f>
        <v>0</v>
      </c>
      <c r="W262" s="175">
        <f>[1]CapWorks_WC!W118</f>
        <v>0</v>
      </c>
      <c r="X262" s="175">
        <f>[1]CapWorks_WC!X118</f>
        <v>0</v>
      </c>
      <c r="Y262" s="175">
        <f>[1]CapWorks_WC!Y118</f>
        <v>0</v>
      </c>
      <c r="Z262" s="175">
        <f>[1]CapWorks_WC!Z118</f>
        <v>0</v>
      </c>
      <c r="AA262" s="175">
        <f>[1]CapWorks_WC!AA118</f>
        <v>0</v>
      </c>
      <c r="AB262" s="175">
        <f>[1]CapWorks_WC!AB118</f>
        <v>0</v>
      </c>
      <c r="AC262" s="175">
        <f>[1]CapWorks_WC!AC118</f>
        <v>0</v>
      </c>
      <c r="AD262" s="175">
        <f>[1]CapWorks_WC!AD118</f>
        <v>0</v>
      </c>
      <c r="AE262" s="175">
        <f>[1]CapWorks_WC!AE118</f>
        <v>0</v>
      </c>
      <c r="AF262" s="175">
        <f>[1]CapWorks_WC!AF118</f>
        <v>0</v>
      </c>
      <c r="AG262" s="175">
        <f>[1]CapWorks_WC!AG118</f>
        <v>0</v>
      </c>
      <c r="AH262" s="176">
        <f>[1]CapWorks_WC!AH118</f>
        <v>0</v>
      </c>
    </row>
    <row r="263" spans="2:34" ht="12.75" hidden="1" customHeight="1" outlineLevel="2" x14ac:dyDescent="0.25">
      <c r="B263" s="140"/>
      <c r="C263" s="140"/>
      <c r="D263" s="165" t="str">
        <f>[1]CapWorks_WC!D119</f>
        <v>Property Plant and Equipment - Recreation, Parks and Streetscapes</v>
      </c>
      <c r="E263" s="143"/>
      <c r="F263" s="143"/>
      <c r="G263" s="143"/>
      <c r="H263" s="143"/>
      <c r="I263" s="25"/>
      <c r="J263" s="25"/>
      <c r="K263" s="25"/>
      <c r="L263" s="25"/>
      <c r="M263" s="25"/>
      <c r="N263" s="167">
        <f>SUM([1]Forecast_Gen!O561,[1]Forecast_Wat!O513,[1]Forecast_Sew!O513,[1]Forecast_Waste!O550,[1]Forecast_OthBiz!O513)</f>
        <v>0</v>
      </c>
      <c r="O263" s="167">
        <f>[1]CapWorks_WC!O119</f>
        <v>0</v>
      </c>
      <c r="P263" s="175">
        <f>[1]CapWorks_WC!P119</f>
        <v>0</v>
      </c>
      <c r="Q263" s="175">
        <f>[1]CapWorks_WC!Q119</f>
        <v>0</v>
      </c>
      <c r="R263" s="175">
        <f>[1]CapWorks_WC!R119</f>
        <v>0</v>
      </c>
      <c r="S263" s="175">
        <f>[1]CapWorks_WC!S119</f>
        <v>0</v>
      </c>
      <c r="T263" s="175">
        <f>[1]CapWorks_WC!T119</f>
        <v>0</v>
      </c>
      <c r="U263" s="175">
        <f>[1]CapWorks_WC!U119</f>
        <v>0</v>
      </c>
      <c r="V263" s="175">
        <f>[1]CapWorks_WC!V119</f>
        <v>0</v>
      </c>
      <c r="W263" s="175">
        <f>[1]CapWorks_WC!W119</f>
        <v>0</v>
      </c>
      <c r="X263" s="175">
        <f>[1]CapWorks_WC!X119</f>
        <v>0</v>
      </c>
      <c r="Y263" s="175">
        <f>[1]CapWorks_WC!Y119</f>
        <v>0</v>
      </c>
      <c r="Z263" s="175">
        <f>[1]CapWorks_WC!Z119</f>
        <v>0</v>
      </c>
      <c r="AA263" s="175">
        <f>[1]CapWorks_WC!AA119</f>
        <v>0</v>
      </c>
      <c r="AB263" s="175">
        <f>[1]CapWorks_WC!AB119</f>
        <v>0</v>
      </c>
      <c r="AC263" s="175">
        <f>[1]CapWorks_WC!AC119</f>
        <v>0</v>
      </c>
      <c r="AD263" s="175">
        <f>[1]CapWorks_WC!AD119</f>
        <v>0</v>
      </c>
      <c r="AE263" s="175">
        <f>[1]CapWorks_WC!AE119</f>
        <v>0</v>
      </c>
      <c r="AF263" s="175">
        <f>[1]CapWorks_WC!AF119</f>
        <v>0</v>
      </c>
      <c r="AG263" s="175">
        <f>[1]CapWorks_WC!AG119</f>
        <v>0</v>
      </c>
      <c r="AH263" s="176">
        <f>[1]CapWorks_WC!AH119</f>
        <v>0</v>
      </c>
    </row>
    <row r="264" spans="2:34" ht="12.75" hidden="1" customHeight="1" outlineLevel="2" x14ac:dyDescent="0.25">
      <c r="B264" s="140"/>
      <c r="C264" s="140"/>
      <c r="D264" s="165" t="str">
        <f>[1]CapWorks_WC!D120</f>
        <v>Property Plant and Equipment - Swimming Pools</v>
      </c>
      <c r="E264" s="143"/>
      <c r="F264" s="143"/>
      <c r="G264" s="143"/>
      <c r="H264" s="143"/>
      <c r="I264" s="25"/>
      <c r="J264" s="25"/>
      <c r="K264" s="25"/>
      <c r="L264" s="25"/>
      <c r="M264" s="25"/>
      <c r="N264" s="167">
        <f>SUM([1]Forecast_Gen!O562,[1]Forecast_Wat!O514,[1]Forecast_Sew!O514,[1]Forecast_Waste!O551,[1]Forecast_OthBiz!O514)</f>
        <v>0</v>
      </c>
      <c r="O264" s="167">
        <f>[1]CapWorks_WC!O120</f>
        <v>0</v>
      </c>
      <c r="P264" s="175">
        <f>[1]CapWorks_WC!P120</f>
        <v>0</v>
      </c>
      <c r="Q264" s="175">
        <f>[1]CapWorks_WC!Q120</f>
        <v>0</v>
      </c>
      <c r="R264" s="175">
        <f>[1]CapWorks_WC!R120</f>
        <v>0</v>
      </c>
      <c r="S264" s="175">
        <f>[1]CapWorks_WC!S120</f>
        <v>0</v>
      </c>
      <c r="T264" s="175">
        <f>[1]CapWorks_WC!T120</f>
        <v>0</v>
      </c>
      <c r="U264" s="175">
        <f>[1]CapWorks_WC!U120</f>
        <v>0</v>
      </c>
      <c r="V264" s="175">
        <f>[1]CapWorks_WC!V120</f>
        <v>0</v>
      </c>
      <c r="W264" s="175">
        <f>[1]CapWorks_WC!W120</f>
        <v>0</v>
      </c>
      <c r="X264" s="175">
        <f>[1]CapWorks_WC!X120</f>
        <v>0</v>
      </c>
      <c r="Y264" s="175">
        <f>[1]CapWorks_WC!Y120</f>
        <v>0</v>
      </c>
      <c r="Z264" s="175">
        <f>[1]CapWorks_WC!Z120</f>
        <v>0</v>
      </c>
      <c r="AA264" s="175">
        <f>[1]CapWorks_WC!AA120</f>
        <v>0</v>
      </c>
      <c r="AB264" s="175">
        <f>[1]CapWorks_WC!AB120</f>
        <v>0</v>
      </c>
      <c r="AC264" s="175">
        <f>[1]CapWorks_WC!AC120</f>
        <v>0</v>
      </c>
      <c r="AD264" s="175">
        <f>[1]CapWorks_WC!AD120</f>
        <v>0</v>
      </c>
      <c r="AE264" s="175">
        <f>[1]CapWorks_WC!AE120</f>
        <v>0</v>
      </c>
      <c r="AF264" s="175">
        <f>[1]CapWorks_WC!AF120</f>
        <v>0</v>
      </c>
      <c r="AG264" s="175">
        <f>[1]CapWorks_WC!AG120</f>
        <v>0</v>
      </c>
      <c r="AH264" s="176">
        <f>[1]CapWorks_WC!AH120</f>
        <v>0</v>
      </c>
    </row>
    <row r="265" spans="2:34" ht="12.75" hidden="1" customHeight="1" outlineLevel="2" x14ac:dyDescent="0.25">
      <c r="B265" s="140"/>
      <c r="C265" s="140"/>
      <c r="D265" s="165" t="str">
        <f>[1]CapWorks_WC!D121</f>
        <v>Property Plant and Equipment - Sewerage</v>
      </c>
      <c r="E265" s="143"/>
      <c r="F265" s="143"/>
      <c r="G265" s="143"/>
      <c r="H265" s="143"/>
      <c r="I265" s="25"/>
      <c r="J265" s="25"/>
      <c r="K265" s="25"/>
      <c r="L265" s="25"/>
      <c r="M265" s="25"/>
      <c r="N265" s="167">
        <f>SUM([1]Forecast_Gen!O563,[1]Forecast_Wat!O515,[1]Forecast_Sew!O515,[1]Forecast_Waste!O552,[1]Forecast_OthBiz!O515)</f>
        <v>0</v>
      </c>
      <c r="O265" s="167">
        <f>[1]CapWorks_WC!O121</f>
        <v>0</v>
      </c>
      <c r="P265" s="175">
        <f>[1]CapWorks_WC!P121</f>
        <v>0</v>
      </c>
      <c r="Q265" s="175">
        <f>[1]CapWorks_WC!Q121</f>
        <v>0</v>
      </c>
      <c r="R265" s="175">
        <f>[1]CapWorks_WC!R121</f>
        <v>0</v>
      </c>
      <c r="S265" s="175">
        <f>[1]CapWorks_WC!S121</f>
        <v>0</v>
      </c>
      <c r="T265" s="175">
        <f>[1]CapWorks_WC!T121</f>
        <v>0</v>
      </c>
      <c r="U265" s="175">
        <f>[1]CapWorks_WC!U121</f>
        <v>0</v>
      </c>
      <c r="V265" s="175">
        <f>[1]CapWorks_WC!V121</f>
        <v>0</v>
      </c>
      <c r="W265" s="175">
        <f>[1]CapWorks_WC!W121</f>
        <v>0</v>
      </c>
      <c r="X265" s="175">
        <f>[1]CapWorks_WC!X121</f>
        <v>0</v>
      </c>
      <c r="Y265" s="175">
        <f>[1]CapWorks_WC!Y121</f>
        <v>0</v>
      </c>
      <c r="Z265" s="175">
        <f>[1]CapWorks_WC!Z121</f>
        <v>0</v>
      </c>
      <c r="AA265" s="175">
        <f>[1]CapWorks_WC!AA121</f>
        <v>0</v>
      </c>
      <c r="AB265" s="175">
        <f>[1]CapWorks_WC!AB121</f>
        <v>0</v>
      </c>
      <c r="AC265" s="175">
        <f>[1]CapWorks_WC!AC121</f>
        <v>0</v>
      </c>
      <c r="AD265" s="175">
        <f>[1]CapWorks_WC!AD121</f>
        <v>0</v>
      </c>
      <c r="AE265" s="175">
        <f>[1]CapWorks_WC!AE121</f>
        <v>0</v>
      </c>
      <c r="AF265" s="175">
        <f>[1]CapWorks_WC!AF121</f>
        <v>0</v>
      </c>
      <c r="AG265" s="175">
        <f>[1]CapWorks_WC!AG121</f>
        <v>0</v>
      </c>
      <c r="AH265" s="176">
        <f>[1]CapWorks_WC!AH121</f>
        <v>0</v>
      </c>
    </row>
    <row r="266" spans="2:34" ht="12.75" hidden="1" customHeight="1" outlineLevel="2" x14ac:dyDescent="0.25">
      <c r="B266" s="140"/>
      <c r="C266" s="140"/>
      <c r="D266" s="165" t="str">
        <f>[1]CapWorks_WC!D122</f>
        <v>Property Plant and Equipment - Water</v>
      </c>
      <c r="E266" s="143"/>
      <c r="F266" s="143"/>
      <c r="G266" s="143"/>
      <c r="H266" s="143"/>
      <c r="I266" s="25"/>
      <c r="J266" s="25"/>
      <c r="K266" s="25"/>
      <c r="L266" s="25"/>
      <c r="M266" s="25"/>
      <c r="N266" s="167">
        <f>SUM([1]Forecast_Gen!O564,[1]Forecast_Wat!O516,[1]Forecast_Sew!O516,[1]Forecast_Waste!O553,[1]Forecast_OthBiz!O516)</f>
        <v>0</v>
      </c>
      <c r="O266" s="167">
        <f>[1]CapWorks_WC!O122</f>
        <v>0</v>
      </c>
      <c r="P266" s="175">
        <f>[1]CapWorks_WC!P122</f>
        <v>0</v>
      </c>
      <c r="Q266" s="175">
        <f>[1]CapWorks_WC!Q122</f>
        <v>0</v>
      </c>
      <c r="R266" s="175">
        <f>[1]CapWorks_WC!R122</f>
        <v>0</v>
      </c>
      <c r="S266" s="175">
        <f>[1]CapWorks_WC!S122</f>
        <v>0</v>
      </c>
      <c r="T266" s="175">
        <f>[1]CapWorks_WC!T122</f>
        <v>0</v>
      </c>
      <c r="U266" s="175">
        <f>[1]CapWorks_WC!U122</f>
        <v>0</v>
      </c>
      <c r="V266" s="175">
        <f>[1]CapWorks_WC!V122</f>
        <v>0</v>
      </c>
      <c r="W266" s="175">
        <f>[1]CapWorks_WC!W122</f>
        <v>0</v>
      </c>
      <c r="X266" s="175">
        <f>[1]CapWorks_WC!X122</f>
        <v>0</v>
      </c>
      <c r="Y266" s="175">
        <f>[1]CapWorks_WC!Y122</f>
        <v>0</v>
      </c>
      <c r="Z266" s="175">
        <f>[1]CapWorks_WC!Z122</f>
        <v>0</v>
      </c>
      <c r="AA266" s="175">
        <f>[1]CapWorks_WC!AA122</f>
        <v>0</v>
      </c>
      <c r="AB266" s="175">
        <f>[1]CapWorks_WC!AB122</f>
        <v>0</v>
      </c>
      <c r="AC266" s="175">
        <f>[1]CapWorks_WC!AC122</f>
        <v>0</v>
      </c>
      <c r="AD266" s="175">
        <f>[1]CapWorks_WC!AD122</f>
        <v>0</v>
      </c>
      <c r="AE266" s="175">
        <f>[1]CapWorks_WC!AE122</f>
        <v>0</v>
      </c>
      <c r="AF266" s="175">
        <f>[1]CapWorks_WC!AF122</f>
        <v>0</v>
      </c>
      <c r="AG266" s="175">
        <f>[1]CapWorks_WC!AG122</f>
        <v>0</v>
      </c>
      <c r="AH266" s="176">
        <f>[1]CapWorks_WC!AH122</f>
        <v>0</v>
      </c>
    </row>
    <row r="267" spans="2:34" ht="12.75" hidden="1" customHeight="1" outlineLevel="2" x14ac:dyDescent="0.25">
      <c r="B267" s="140"/>
      <c r="C267" s="140"/>
      <c r="D267" s="165" t="str">
        <f>[1]CapWorks_WC!D123</f>
        <v>Property Plant and Equipment - Plant, machinery and equipment</v>
      </c>
      <c r="E267" s="143"/>
      <c r="F267" s="143"/>
      <c r="G267" s="143"/>
      <c r="H267" s="143"/>
      <c r="I267" s="25"/>
      <c r="J267" s="25"/>
      <c r="K267" s="25"/>
      <c r="L267" s="25"/>
      <c r="M267" s="25"/>
      <c r="N267" s="167">
        <f>SUM([1]Forecast_Gen!O565,[1]Forecast_Wat!O517,[1]Forecast_Sew!O517,[1]Forecast_Waste!O554,[1]Forecast_OthBiz!O517)</f>
        <v>102841</v>
      </c>
      <c r="O267" s="167">
        <f>[1]CapWorks_WC!O123</f>
        <v>0</v>
      </c>
      <c r="P267" s="175">
        <f>[1]CapWorks_WC!P123</f>
        <v>0</v>
      </c>
      <c r="Q267" s="175">
        <f>[1]CapWorks_WC!Q123</f>
        <v>0</v>
      </c>
      <c r="R267" s="175">
        <f>[1]CapWorks_WC!R123</f>
        <v>0</v>
      </c>
      <c r="S267" s="175">
        <f>[1]CapWorks_WC!S123</f>
        <v>0</v>
      </c>
      <c r="T267" s="175">
        <f>[1]CapWorks_WC!T123</f>
        <v>0</v>
      </c>
      <c r="U267" s="175">
        <f>[1]CapWorks_WC!U123</f>
        <v>0</v>
      </c>
      <c r="V267" s="175">
        <f>[1]CapWorks_WC!V123</f>
        <v>0</v>
      </c>
      <c r="W267" s="175">
        <f>[1]CapWorks_WC!W123</f>
        <v>0</v>
      </c>
      <c r="X267" s="175">
        <f>[1]CapWorks_WC!X123</f>
        <v>0</v>
      </c>
      <c r="Y267" s="175">
        <f>[1]CapWorks_WC!Y123</f>
        <v>0</v>
      </c>
      <c r="Z267" s="175">
        <f>[1]CapWorks_WC!Z123</f>
        <v>0</v>
      </c>
      <c r="AA267" s="175">
        <f>[1]CapWorks_WC!AA123</f>
        <v>0</v>
      </c>
      <c r="AB267" s="175">
        <f>[1]CapWorks_WC!AB123</f>
        <v>0</v>
      </c>
      <c r="AC267" s="175">
        <f>[1]CapWorks_WC!AC123</f>
        <v>0</v>
      </c>
      <c r="AD267" s="175">
        <f>[1]CapWorks_WC!AD123</f>
        <v>0</v>
      </c>
      <c r="AE267" s="175">
        <f>[1]CapWorks_WC!AE123</f>
        <v>0</v>
      </c>
      <c r="AF267" s="175">
        <f>[1]CapWorks_WC!AF123</f>
        <v>0</v>
      </c>
      <c r="AG267" s="175">
        <f>[1]CapWorks_WC!AG123</f>
        <v>0</v>
      </c>
      <c r="AH267" s="176">
        <f>[1]CapWorks_WC!AH123</f>
        <v>0</v>
      </c>
    </row>
    <row r="268" spans="2:34" ht="12.75" hidden="1" customHeight="1" outlineLevel="2" x14ac:dyDescent="0.25">
      <c r="B268" s="140"/>
      <c r="C268" s="140"/>
      <c r="D268" s="165" t="str">
        <f>[1]CapWorks_WC!D124</f>
        <v>Property Plant and Equipment - Fixutres, fittings and furniture</v>
      </c>
      <c r="E268" s="143"/>
      <c r="F268" s="143"/>
      <c r="G268" s="143"/>
      <c r="H268" s="143"/>
      <c r="I268" s="25"/>
      <c r="J268" s="25"/>
      <c r="K268" s="25"/>
      <c r="L268" s="25"/>
      <c r="M268" s="25"/>
      <c r="N268" s="167">
        <f>SUM([1]Forecast_Gen!O566,[1]Forecast_Wat!O518,[1]Forecast_Sew!O518,[1]Forecast_Waste!O555,[1]Forecast_OthBiz!O518)</f>
        <v>0</v>
      </c>
      <c r="O268" s="167">
        <f>[1]CapWorks_WC!O124</f>
        <v>0</v>
      </c>
      <c r="P268" s="175">
        <f>[1]CapWorks_WC!P124</f>
        <v>0</v>
      </c>
      <c r="Q268" s="175">
        <f>[1]CapWorks_WC!Q124</f>
        <v>0</v>
      </c>
      <c r="R268" s="175">
        <f>[1]CapWorks_WC!R124</f>
        <v>0</v>
      </c>
      <c r="S268" s="175">
        <f>[1]CapWorks_WC!S124</f>
        <v>0</v>
      </c>
      <c r="T268" s="175">
        <f>[1]CapWorks_WC!T124</f>
        <v>0</v>
      </c>
      <c r="U268" s="175">
        <f>[1]CapWorks_WC!U124</f>
        <v>0</v>
      </c>
      <c r="V268" s="175">
        <f>[1]CapWorks_WC!V124</f>
        <v>0</v>
      </c>
      <c r="W268" s="175">
        <f>[1]CapWorks_WC!W124</f>
        <v>0</v>
      </c>
      <c r="X268" s="175">
        <f>[1]CapWorks_WC!X124</f>
        <v>0</v>
      </c>
      <c r="Y268" s="175">
        <f>[1]CapWorks_WC!Y124</f>
        <v>0</v>
      </c>
      <c r="Z268" s="175">
        <f>[1]CapWorks_WC!Z124</f>
        <v>0</v>
      </c>
      <c r="AA268" s="175">
        <f>[1]CapWorks_WC!AA124</f>
        <v>0</v>
      </c>
      <c r="AB268" s="175">
        <f>[1]CapWorks_WC!AB124</f>
        <v>0</v>
      </c>
      <c r="AC268" s="175">
        <f>[1]CapWorks_WC!AC124</f>
        <v>0</v>
      </c>
      <c r="AD268" s="175">
        <f>[1]CapWorks_WC!AD124</f>
        <v>0</v>
      </c>
      <c r="AE268" s="175">
        <f>[1]CapWorks_WC!AE124</f>
        <v>0</v>
      </c>
      <c r="AF268" s="175">
        <f>[1]CapWorks_WC!AF124</f>
        <v>0</v>
      </c>
      <c r="AG268" s="175">
        <f>[1]CapWorks_WC!AG124</f>
        <v>0</v>
      </c>
      <c r="AH268" s="176">
        <f>[1]CapWorks_WC!AH124</f>
        <v>0</v>
      </c>
    </row>
    <row r="269" spans="2:34" ht="12.75" hidden="1" customHeight="1" outlineLevel="2" x14ac:dyDescent="0.25">
      <c r="B269" s="140"/>
      <c r="C269" s="140"/>
      <c r="D269" s="165" t="str">
        <f>[1]CapWorks_WC!D125</f>
        <v>Property Plant and Equipment - Computers and telecommunications</v>
      </c>
      <c r="E269" s="143"/>
      <c r="F269" s="143"/>
      <c r="G269" s="143"/>
      <c r="H269" s="143"/>
      <c r="I269" s="25"/>
      <c r="J269" s="25"/>
      <c r="K269" s="25"/>
      <c r="L269" s="25"/>
      <c r="M269" s="25"/>
      <c r="N269" s="167">
        <f>SUM([1]Forecast_Gen!O567,[1]Forecast_Wat!O519,[1]Forecast_Sew!O519,[1]Forecast_Waste!O556,[1]Forecast_OthBiz!O519)</f>
        <v>0</v>
      </c>
      <c r="O269" s="167">
        <f>[1]CapWorks_WC!O125</f>
        <v>0</v>
      </c>
      <c r="P269" s="175">
        <f>[1]CapWorks_WC!P125</f>
        <v>0</v>
      </c>
      <c r="Q269" s="175">
        <f>[1]CapWorks_WC!Q125</f>
        <v>0</v>
      </c>
      <c r="R269" s="175">
        <f>[1]CapWorks_WC!R125</f>
        <v>0</v>
      </c>
      <c r="S269" s="175">
        <f>[1]CapWorks_WC!S125</f>
        <v>0</v>
      </c>
      <c r="T269" s="175">
        <f>[1]CapWorks_WC!T125</f>
        <v>0</v>
      </c>
      <c r="U269" s="175">
        <f>[1]CapWorks_WC!U125</f>
        <v>0</v>
      </c>
      <c r="V269" s="175">
        <f>[1]CapWorks_WC!V125</f>
        <v>0</v>
      </c>
      <c r="W269" s="175">
        <f>[1]CapWorks_WC!W125</f>
        <v>0</v>
      </c>
      <c r="X269" s="175">
        <f>[1]CapWorks_WC!X125</f>
        <v>0</v>
      </c>
      <c r="Y269" s="175">
        <f>[1]CapWorks_WC!Y125</f>
        <v>0</v>
      </c>
      <c r="Z269" s="175">
        <f>[1]CapWorks_WC!Z125</f>
        <v>0</v>
      </c>
      <c r="AA269" s="175">
        <f>[1]CapWorks_WC!AA125</f>
        <v>0</v>
      </c>
      <c r="AB269" s="175">
        <f>[1]CapWorks_WC!AB125</f>
        <v>0</v>
      </c>
      <c r="AC269" s="175">
        <f>[1]CapWorks_WC!AC125</f>
        <v>0</v>
      </c>
      <c r="AD269" s="175">
        <f>[1]CapWorks_WC!AD125</f>
        <v>0</v>
      </c>
      <c r="AE269" s="175">
        <f>[1]CapWorks_WC!AE125</f>
        <v>0</v>
      </c>
      <c r="AF269" s="175">
        <f>[1]CapWorks_WC!AF125</f>
        <v>0</v>
      </c>
      <c r="AG269" s="175">
        <f>[1]CapWorks_WC!AG125</f>
        <v>0</v>
      </c>
      <c r="AH269" s="176">
        <f>[1]CapWorks_WC!AH125</f>
        <v>0</v>
      </c>
    </row>
    <row r="270" spans="2:34" ht="12.75" hidden="1" customHeight="1" outlineLevel="2" x14ac:dyDescent="0.25">
      <c r="B270" s="140"/>
      <c r="C270" s="140"/>
      <c r="D270" s="165" t="str">
        <f>[1]CapWorks_WC!D126</f>
        <v>Property Plant and Equipment - Other</v>
      </c>
      <c r="E270" s="143"/>
      <c r="F270" s="143"/>
      <c r="G270" s="143"/>
      <c r="H270" s="143"/>
      <c r="I270" s="25"/>
      <c r="J270" s="25"/>
      <c r="K270" s="25"/>
      <c r="L270" s="25"/>
      <c r="M270" s="25"/>
      <c r="N270" s="167">
        <f>SUM([1]Forecast_Gen!O568,[1]Forecast_Wat!O520,[1]Forecast_Sew!O520,[1]Forecast_Waste!O557,[1]Forecast_OthBiz!O520)</f>
        <v>0</v>
      </c>
      <c r="O270" s="167">
        <f>[1]CapWorks_WC!O126</f>
        <v>0</v>
      </c>
      <c r="P270" s="175">
        <f>[1]CapWorks_WC!P126</f>
        <v>0</v>
      </c>
      <c r="Q270" s="175">
        <f>[1]CapWorks_WC!Q126</f>
        <v>0</v>
      </c>
      <c r="R270" s="175">
        <f>[1]CapWorks_WC!R126</f>
        <v>0</v>
      </c>
      <c r="S270" s="175">
        <f>[1]CapWorks_WC!S126</f>
        <v>0</v>
      </c>
      <c r="T270" s="175">
        <f>[1]CapWorks_WC!T126</f>
        <v>0</v>
      </c>
      <c r="U270" s="175">
        <f>[1]CapWorks_WC!U126</f>
        <v>0</v>
      </c>
      <c r="V270" s="175">
        <f>[1]CapWorks_WC!V126</f>
        <v>0</v>
      </c>
      <c r="W270" s="175">
        <f>[1]CapWorks_WC!W126</f>
        <v>0</v>
      </c>
      <c r="X270" s="175">
        <f>[1]CapWorks_WC!X126</f>
        <v>0</v>
      </c>
      <c r="Y270" s="175">
        <f>[1]CapWorks_WC!Y126</f>
        <v>0</v>
      </c>
      <c r="Z270" s="175">
        <f>[1]CapWorks_WC!Z126</f>
        <v>0</v>
      </c>
      <c r="AA270" s="175">
        <f>[1]CapWorks_WC!AA126</f>
        <v>0</v>
      </c>
      <c r="AB270" s="175">
        <f>[1]CapWorks_WC!AB126</f>
        <v>0</v>
      </c>
      <c r="AC270" s="175">
        <f>[1]CapWorks_WC!AC126</f>
        <v>0</v>
      </c>
      <c r="AD270" s="175">
        <f>[1]CapWorks_WC!AD126</f>
        <v>0</v>
      </c>
      <c r="AE270" s="175">
        <f>[1]CapWorks_WC!AE126</f>
        <v>0</v>
      </c>
      <c r="AF270" s="175">
        <f>[1]CapWorks_WC!AF126</f>
        <v>0</v>
      </c>
      <c r="AG270" s="175">
        <f>[1]CapWorks_WC!AG126</f>
        <v>0</v>
      </c>
      <c r="AH270" s="176">
        <f>[1]CapWorks_WC!AH126</f>
        <v>0</v>
      </c>
    </row>
    <row r="271" spans="2:34" ht="12.75" hidden="1" customHeight="1" outlineLevel="2" x14ac:dyDescent="0.25">
      <c r="B271" s="140"/>
      <c r="C271" s="140"/>
      <c r="D271" s="165" t="str">
        <f>[1]CapWorks_WC!D127</f>
        <v>Property Plant and Equipment - Capital Work in Progress</v>
      </c>
      <c r="E271" s="143"/>
      <c r="F271" s="143"/>
      <c r="G271" s="143"/>
      <c r="H271" s="143"/>
      <c r="I271" s="25"/>
      <c r="J271" s="25"/>
      <c r="K271" s="25"/>
      <c r="L271" s="25"/>
      <c r="M271" s="25"/>
      <c r="N271" s="167">
        <f>SUM([1]Forecast_Gen!O569,[1]Forecast_Wat!O521,[1]Forecast_Sew!O521,[1]Forecast_Waste!O558,[1]Forecast_OthBiz!O521)</f>
        <v>0</v>
      </c>
      <c r="O271" s="167">
        <f>[1]CapWorks_WC!O127</f>
        <v>0</v>
      </c>
      <c r="P271" s="175">
        <f>[1]CapWorks_WC!P127</f>
        <v>0</v>
      </c>
      <c r="Q271" s="175">
        <f>[1]CapWorks_WC!Q127</f>
        <v>0</v>
      </c>
      <c r="R271" s="175">
        <f>[1]CapWorks_WC!R127</f>
        <v>0</v>
      </c>
      <c r="S271" s="175">
        <f>[1]CapWorks_WC!S127</f>
        <v>0</v>
      </c>
      <c r="T271" s="175">
        <f>[1]CapWorks_WC!T127</f>
        <v>0</v>
      </c>
      <c r="U271" s="175">
        <f>[1]CapWorks_WC!U127</f>
        <v>0</v>
      </c>
      <c r="V271" s="175">
        <f>[1]CapWorks_WC!V127</f>
        <v>0</v>
      </c>
      <c r="W271" s="175">
        <f>[1]CapWorks_WC!W127</f>
        <v>0</v>
      </c>
      <c r="X271" s="175">
        <f>[1]CapWorks_WC!X127</f>
        <v>0</v>
      </c>
      <c r="Y271" s="175">
        <f>[1]CapWorks_WC!Y127</f>
        <v>0</v>
      </c>
      <c r="Z271" s="175">
        <f>[1]CapWorks_WC!Z127</f>
        <v>0</v>
      </c>
      <c r="AA271" s="175">
        <f>[1]CapWorks_WC!AA127</f>
        <v>0</v>
      </c>
      <c r="AB271" s="175">
        <f>[1]CapWorks_WC!AB127</f>
        <v>0</v>
      </c>
      <c r="AC271" s="175">
        <f>[1]CapWorks_WC!AC127</f>
        <v>0</v>
      </c>
      <c r="AD271" s="175">
        <f>[1]CapWorks_WC!AD127</f>
        <v>0</v>
      </c>
      <c r="AE271" s="175">
        <f>[1]CapWorks_WC!AE127</f>
        <v>0</v>
      </c>
      <c r="AF271" s="175">
        <f>[1]CapWorks_WC!AF127</f>
        <v>0</v>
      </c>
      <c r="AG271" s="175">
        <f>[1]CapWorks_WC!AG127</f>
        <v>0</v>
      </c>
      <c r="AH271" s="176">
        <f>[1]CapWorks_WC!AH127</f>
        <v>0</v>
      </c>
    </row>
    <row r="272" spans="2:34" ht="12.75" hidden="1" customHeight="1" outlineLevel="2" x14ac:dyDescent="0.25">
      <c r="B272" s="140"/>
      <c r="C272" s="140"/>
      <c r="D272" s="165" t="str">
        <f>[1]CapWorks_WC!D128</f>
        <v>Property Plant and Equipment - LED Lighting</v>
      </c>
      <c r="E272" s="143"/>
      <c r="F272" s="143"/>
      <c r="G272" s="143"/>
      <c r="H272" s="143"/>
      <c r="I272" s="25"/>
      <c r="J272" s="25"/>
      <c r="K272" s="25"/>
      <c r="L272" s="25"/>
      <c r="M272" s="25"/>
      <c r="N272" s="167">
        <f>SUM([1]Forecast_Gen!O570,[1]Forecast_Wat!O522,[1]Forecast_Sew!O522,[1]Forecast_Waste!O559,[1]Forecast_OthBiz!O522)</f>
        <v>0</v>
      </c>
      <c r="O272" s="167">
        <f>[1]CapWorks_WC!O128</f>
        <v>0</v>
      </c>
      <c r="P272" s="175">
        <f>[1]CapWorks_WC!P128</f>
        <v>0</v>
      </c>
      <c r="Q272" s="175">
        <f>[1]CapWorks_WC!Q128</f>
        <v>0</v>
      </c>
      <c r="R272" s="175">
        <f>[1]CapWorks_WC!R128</f>
        <v>0</v>
      </c>
      <c r="S272" s="175">
        <f>[1]CapWorks_WC!S128</f>
        <v>0</v>
      </c>
      <c r="T272" s="175">
        <f>[1]CapWorks_WC!T128</f>
        <v>0</v>
      </c>
      <c r="U272" s="175">
        <f>[1]CapWorks_WC!U128</f>
        <v>0</v>
      </c>
      <c r="V272" s="175">
        <f>[1]CapWorks_WC!V128</f>
        <v>0</v>
      </c>
      <c r="W272" s="175">
        <f>[1]CapWorks_WC!W128</f>
        <v>0</v>
      </c>
      <c r="X272" s="175">
        <f>[1]CapWorks_WC!X128</f>
        <v>0</v>
      </c>
      <c r="Y272" s="175">
        <f>[1]CapWorks_WC!Y128</f>
        <v>0</v>
      </c>
      <c r="Z272" s="175">
        <f>[1]CapWorks_WC!Z128</f>
        <v>0</v>
      </c>
      <c r="AA272" s="175">
        <f>[1]CapWorks_WC!AA128</f>
        <v>0</v>
      </c>
      <c r="AB272" s="175">
        <f>[1]CapWorks_WC!AB128</f>
        <v>0</v>
      </c>
      <c r="AC272" s="175">
        <f>[1]CapWorks_WC!AC128</f>
        <v>0</v>
      </c>
      <c r="AD272" s="175">
        <f>[1]CapWorks_WC!AD128</f>
        <v>0</v>
      </c>
      <c r="AE272" s="175">
        <f>[1]CapWorks_WC!AE128</f>
        <v>0</v>
      </c>
      <c r="AF272" s="175">
        <f>[1]CapWorks_WC!AF128</f>
        <v>0</v>
      </c>
      <c r="AG272" s="175">
        <f>[1]CapWorks_WC!AG128</f>
        <v>0</v>
      </c>
      <c r="AH272" s="176">
        <f>[1]CapWorks_WC!AH128</f>
        <v>0</v>
      </c>
    </row>
    <row r="273" spans="2:34" ht="12.75" hidden="1" customHeight="1" outlineLevel="2" x14ac:dyDescent="0.25">
      <c r="B273" s="140"/>
      <c r="C273" s="140"/>
      <c r="D273" s="165" t="str">
        <f>[1]CapWorks_WC!D129</f>
        <v>Property Plant and Equipment - Cemetery</v>
      </c>
      <c r="E273" s="143"/>
      <c r="F273" s="143"/>
      <c r="G273" s="143"/>
      <c r="H273" s="143"/>
      <c r="I273" s="25"/>
      <c r="J273" s="25"/>
      <c r="K273" s="25"/>
      <c r="L273" s="25"/>
      <c r="M273" s="25"/>
      <c r="N273" s="167">
        <f>SUM([1]Forecast_Gen!O571,[1]Forecast_Wat!O523,[1]Forecast_Sew!O523,[1]Forecast_Waste!O560,[1]Forecast_OthBiz!O523)</f>
        <v>0</v>
      </c>
      <c r="O273" s="167">
        <f>[1]CapWorks_WC!O129</f>
        <v>0</v>
      </c>
      <c r="P273" s="175">
        <f>[1]CapWorks_WC!P129</f>
        <v>0</v>
      </c>
      <c r="Q273" s="175">
        <f>[1]CapWorks_WC!Q129</f>
        <v>0</v>
      </c>
      <c r="R273" s="175">
        <f>[1]CapWorks_WC!R129</f>
        <v>0</v>
      </c>
      <c r="S273" s="175">
        <f>[1]CapWorks_WC!S129</f>
        <v>0</v>
      </c>
      <c r="T273" s="175">
        <f>[1]CapWorks_WC!T129</f>
        <v>0</v>
      </c>
      <c r="U273" s="175">
        <f>[1]CapWorks_WC!U129</f>
        <v>0</v>
      </c>
      <c r="V273" s="175">
        <f>[1]CapWorks_WC!V129</f>
        <v>0</v>
      </c>
      <c r="W273" s="175">
        <f>[1]CapWorks_WC!W129</f>
        <v>0</v>
      </c>
      <c r="X273" s="175">
        <f>[1]CapWorks_WC!X129</f>
        <v>0</v>
      </c>
      <c r="Y273" s="175">
        <f>[1]CapWorks_WC!Y129</f>
        <v>0</v>
      </c>
      <c r="Z273" s="175">
        <f>[1]CapWorks_WC!Z129</f>
        <v>0</v>
      </c>
      <c r="AA273" s="175">
        <f>[1]CapWorks_WC!AA129</f>
        <v>0</v>
      </c>
      <c r="AB273" s="175">
        <f>[1]CapWorks_WC!AB129</f>
        <v>0</v>
      </c>
      <c r="AC273" s="175">
        <f>[1]CapWorks_WC!AC129</f>
        <v>0</v>
      </c>
      <c r="AD273" s="175">
        <f>[1]CapWorks_WC!AD129</f>
        <v>0</v>
      </c>
      <c r="AE273" s="175">
        <f>[1]CapWorks_WC!AE129</f>
        <v>0</v>
      </c>
      <c r="AF273" s="175">
        <f>[1]CapWorks_WC!AF129</f>
        <v>0</v>
      </c>
      <c r="AG273" s="175">
        <f>[1]CapWorks_WC!AG129</f>
        <v>0</v>
      </c>
      <c r="AH273" s="176">
        <f>[1]CapWorks_WC!AH129</f>
        <v>0</v>
      </c>
    </row>
    <row r="274" spans="2:34" ht="12.75" hidden="1" customHeight="1" outlineLevel="2" x14ac:dyDescent="0.25">
      <c r="B274" s="140"/>
      <c r="C274" s="140"/>
      <c r="D274" s="165" t="str">
        <f>[1]CapWorks_WC!D130</f>
        <v>Property Plant and Equipment - Landfill cells</v>
      </c>
      <c r="E274" s="143"/>
      <c r="F274" s="143"/>
      <c r="G274" s="143"/>
      <c r="H274" s="143"/>
      <c r="I274" s="25"/>
      <c r="J274" s="25"/>
      <c r="K274" s="25"/>
      <c r="L274" s="25"/>
      <c r="M274" s="25"/>
      <c r="N274" s="167">
        <f>SUM([1]Forecast_Gen!O572,[1]Forecast_Wat!O524,[1]Forecast_Sew!O524,[1]Forecast_Waste!O561,[1]Forecast_OthBiz!O524)</f>
        <v>0</v>
      </c>
      <c r="O274" s="167">
        <f>[1]CapWorks_WC!O130</f>
        <v>0</v>
      </c>
      <c r="P274" s="175">
        <f>[1]CapWorks_WC!P130</f>
        <v>0</v>
      </c>
      <c r="Q274" s="175">
        <f>[1]CapWorks_WC!Q130</f>
        <v>0</v>
      </c>
      <c r="R274" s="175">
        <f>[1]CapWorks_WC!R130</f>
        <v>0</v>
      </c>
      <c r="S274" s="175">
        <f>[1]CapWorks_WC!S130</f>
        <v>0</v>
      </c>
      <c r="T274" s="175">
        <f>[1]CapWorks_WC!T130</f>
        <v>0</v>
      </c>
      <c r="U274" s="175">
        <f>[1]CapWorks_WC!U130</f>
        <v>0</v>
      </c>
      <c r="V274" s="175">
        <f>[1]CapWorks_WC!V130</f>
        <v>0</v>
      </c>
      <c r="W274" s="175">
        <f>[1]CapWorks_WC!W130</f>
        <v>0</v>
      </c>
      <c r="X274" s="175">
        <f>[1]CapWorks_WC!X130</f>
        <v>0</v>
      </c>
      <c r="Y274" s="175">
        <f>[1]CapWorks_WC!Y130</f>
        <v>0</v>
      </c>
      <c r="Z274" s="175">
        <f>[1]CapWorks_WC!Z130</f>
        <v>0</v>
      </c>
      <c r="AA274" s="175">
        <f>[1]CapWorks_WC!AA130</f>
        <v>0</v>
      </c>
      <c r="AB274" s="175">
        <f>[1]CapWorks_WC!AB130</f>
        <v>0</v>
      </c>
      <c r="AC274" s="175">
        <f>[1]CapWorks_WC!AC130</f>
        <v>0</v>
      </c>
      <c r="AD274" s="175">
        <f>[1]CapWorks_WC!AD130</f>
        <v>0</v>
      </c>
      <c r="AE274" s="175">
        <f>[1]CapWorks_WC!AE130</f>
        <v>0</v>
      </c>
      <c r="AF274" s="175">
        <f>[1]CapWorks_WC!AF130</f>
        <v>0</v>
      </c>
      <c r="AG274" s="175">
        <f>[1]CapWorks_WC!AG130</f>
        <v>0</v>
      </c>
      <c r="AH274" s="176">
        <f>[1]CapWorks_WC!AH130</f>
        <v>0</v>
      </c>
    </row>
    <row r="275" spans="2:34" ht="12.75" hidden="1" customHeight="1" outlineLevel="2" x14ac:dyDescent="0.25">
      <c r="B275" s="140"/>
      <c r="C275" s="140"/>
      <c r="D275" s="165" t="str">
        <f>[1]CapWorks_WC!D131</f>
        <v>Property Plant and Equipment - Capital Works Sustainability Adjustment</v>
      </c>
      <c r="E275" s="143"/>
      <c r="F275" s="143"/>
      <c r="G275" s="143"/>
      <c r="H275" s="143"/>
      <c r="I275" s="25"/>
      <c r="J275" s="25"/>
      <c r="K275" s="25"/>
      <c r="L275" s="25"/>
      <c r="M275" s="25"/>
      <c r="N275" s="167">
        <f>SUM([1]Forecast_Gen!O573,[1]Forecast_Wat!O525,[1]Forecast_Sew!O525,[1]Forecast_Waste!O562,[1]Forecast_OthBiz!O525)</f>
        <v>0</v>
      </c>
      <c r="O275" s="167">
        <f>[1]CapWorks_WC!O131</f>
        <v>0</v>
      </c>
      <c r="P275" s="175">
        <f>[1]CapWorks_WC!P131</f>
        <v>0</v>
      </c>
      <c r="Q275" s="175">
        <f>[1]CapWorks_WC!Q131</f>
        <v>0</v>
      </c>
      <c r="R275" s="175">
        <f>[1]CapWorks_WC!R131</f>
        <v>0</v>
      </c>
      <c r="S275" s="175">
        <f>[1]CapWorks_WC!S131</f>
        <v>0</v>
      </c>
      <c r="T275" s="175">
        <f>[1]CapWorks_WC!T131</f>
        <v>0</v>
      </c>
      <c r="U275" s="175">
        <f>[1]CapWorks_WC!U131</f>
        <v>0</v>
      </c>
      <c r="V275" s="175">
        <f>[1]CapWorks_WC!V131</f>
        <v>0</v>
      </c>
      <c r="W275" s="175">
        <f>[1]CapWorks_WC!W131</f>
        <v>0</v>
      </c>
      <c r="X275" s="175">
        <f>[1]CapWorks_WC!X131</f>
        <v>0</v>
      </c>
      <c r="Y275" s="175">
        <f>[1]CapWorks_WC!Y131</f>
        <v>0</v>
      </c>
      <c r="Z275" s="175">
        <f>[1]CapWorks_WC!Z131</f>
        <v>0</v>
      </c>
      <c r="AA275" s="175">
        <f>[1]CapWorks_WC!AA131</f>
        <v>0</v>
      </c>
      <c r="AB275" s="175">
        <f>[1]CapWorks_WC!AB131</f>
        <v>0</v>
      </c>
      <c r="AC275" s="175">
        <f>[1]CapWorks_WC!AC131</f>
        <v>0</v>
      </c>
      <c r="AD275" s="175">
        <f>[1]CapWorks_WC!AD131</f>
        <v>0</v>
      </c>
      <c r="AE275" s="175">
        <f>[1]CapWorks_WC!AE131</f>
        <v>0</v>
      </c>
      <c r="AF275" s="175">
        <f>[1]CapWorks_WC!AF131</f>
        <v>0</v>
      </c>
      <c r="AG275" s="175">
        <f>[1]CapWorks_WC!AG131</f>
        <v>0</v>
      </c>
      <c r="AH275" s="176">
        <f>[1]CapWorks_WC!AH131</f>
        <v>0</v>
      </c>
    </row>
    <row r="276" spans="2:34" ht="12.75" hidden="1" customHeight="1" outlineLevel="2" x14ac:dyDescent="0.25">
      <c r="B276" s="140"/>
      <c r="C276" s="140"/>
      <c r="D276" s="165" t="str">
        <f>[1]CapWorks_WC!D132</f>
        <v>Property Plant and Equipment - Additional Capital Works due to SRV</v>
      </c>
      <c r="E276" s="143"/>
      <c r="F276" s="143"/>
      <c r="G276" s="143"/>
      <c r="H276" s="143"/>
      <c r="I276" s="25"/>
      <c r="J276" s="25"/>
      <c r="K276" s="25"/>
      <c r="L276" s="25"/>
      <c r="M276" s="25"/>
      <c r="N276" s="167">
        <f>SUM([1]Forecast_Gen!O574,[1]Forecast_Wat!O526,[1]Forecast_Sew!O526,[1]Forecast_Waste!O563,[1]Forecast_OthBiz!O526)</f>
        <v>0</v>
      </c>
      <c r="O276" s="167">
        <f>[1]CapWorks_WC!O132</f>
        <v>0</v>
      </c>
      <c r="P276" s="175">
        <f>[1]CapWorks_WC!P132</f>
        <v>0</v>
      </c>
      <c r="Q276" s="175">
        <f>[1]CapWorks_WC!Q132</f>
        <v>0</v>
      </c>
      <c r="R276" s="175">
        <f>[1]CapWorks_WC!R132</f>
        <v>0</v>
      </c>
      <c r="S276" s="175">
        <f>[1]CapWorks_WC!S132</f>
        <v>0</v>
      </c>
      <c r="T276" s="175">
        <f>[1]CapWorks_WC!T132</f>
        <v>0</v>
      </c>
      <c r="U276" s="175">
        <f>[1]CapWorks_WC!U132</f>
        <v>0</v>
      </c>
      <c r="V276" s="175">
        <f>[1]CapWorks_WC!V132</f>
        <v>0</v>
      </c>
      <c r="W276" s="175">
        <f>[1]CapWorks_WC!W132</f>
        <v>0</v>
      </c>
      <c r="X276" s="175">
        <f>[1]CapWorks_WC!X132</f>
        <v>0</v>
      </c>
      <c r="Y276" s="175">
        <f>[1]CapWorks_WC!Y132</f>
        <v>0</v>
      </c>
      <c r="Z276" s="175">
        <f>[1]CapWorks_WC!Z132</f>
        <v>0</v>
      </c>
      <c r="AA276" s="175">
        <f>[1]CapWorks_WC!AA132</f>
        <v>0</v>
      </c>
      <c r="AB276" s="175">
        <f>[1]CapWorks_WC!AB132</f>
        <v>0</v>
      </c>
      <c r="AC276" s="175">
        <f>[1]CapWorks_WC!AC132</f>
        <v>0</v>
      </c>
      <c r="AD276" s="175">
        <f>[1]CapWorks_WC!AD132</f>
        <v>0</v>
      </c>
      <c r="AE276" s="175">
        <f>[1]CapWorks_WC!AE132</f>
        <v>0</v>
      </c>
      <c r="AF276" s="175">
        <f>[1]CapWorks_WC!AF132</f>
        <v>0</v>
      </c>
      <c r="AG276" s="175">
        <f>[1]CapWorks_WC!AG132</f>
        <v>0</v>
      </c>
      <c r="AH276" s="176">
        <f>[1]CapWorks_WC!AH132</f>
        <v>0</v>
      </c>
    </row>
    <row r="277" spans="2:34" ht="12.75" hidden="1" customHeight="1" outlineLevel="2" x14ac:dyDescent="0.25">
      <c r="B277" s="140"/>
      <c r="C277" s="141"/>
      <c r="D277" s="165" t="str">
        <f>[1]CapWorks_WC!D133</f>
        <v xml:space="preserve">Property Plant and Equipment - Spare capex 6 </v>
      </c>
      <c r="E277" s="143"/>
      <c r="F277" s="143"/>
      <c r="G277" s="143"/>
      <c r="H277" s="143"/>
      <c r="I277" s="25"/>
      <c r="J277" s="25"/>
      <c r="K277" s="25"/>
      <c r="L277" s="25"/>
      <c r="M277" s="25"/>
      <c r="N277" s="167">
        <f>SUM([1]Forecast_Gen!O575,[1]Forecast_Wat!O527,[1]Forecast_Sew!O527,[1]Forecast_Waste!O564,[1]Forecast_OthBiz!O527)</f>
        <v>0</v>
      </c>
      <c r="O277" s="167">
        <f>[1]CapWorks_WC!O133</f>
        <v>0</v>
      </c>
      <c r="P277" s="175">
        <f>[1]CapWorks_WC!P133</f>
        <v>0</v>
      </c>
      <c r="Q277" s="175">
        <f>[1]CapWorks_WC!Q133</f>
        <v>0</v>
      </c>
      <c r="R277" s="175">
        <f>[1]CapWorks_WC!R133</f>
        <v>0</v>
      </c>
      <c r="S277" s="175">
        <f>[1]CapWorks_WC!S133</f>
        <v>0</v>
      </c>
      <c r="T277" s="175">
        <f>[1]CapWorks_WC!T133</f>
        <v>0</v>
      </c>
      <c r="U277" s="175">
        <f>[1]CapWorks_WC!U133</f>
        <v>0</v>
      </c>
      <c r="V277" s="175">
        <f>[1]CapWorks_WC!V133</f>
        <v>0</v>
      </c>
      <c r="W277" s="175">
        <f>[1]CapWorks_WC!W133</f>
        <v>0</v>
      </c>
      <c r="X277" s="175">
        <f>[1]CapWorks_WC!X133</f>
        <v>0</v>
      </c>
      <c r="Y277" s="175">
        <f>[1]CapWorks_WC!Y133</f>
        <v>0</v>
      </c>
      <c r="Z277" s="175">
        <f>[1]CapWorks_WC!Z133</f>
        <v>0</v>
      </c>
      <c r="AA277" s="175">
        <f>[1]CapWorks_WC!AA133</f>
        <v>0</v>
      </c>
      <c r="AB277" s="175">
        <f>[1]CapWorks_WC!AB133</f>
        <v>0</v>
      </c>
      <c r="AC277" s="175">
        <f>[1]CapWorks_WC!AC133</f>
        <v>0</v>
      </c>
      <c r="AD277" s="175">
        <f>[1]CapWorks_WC!AD133</f>
        <v>0</v>
      </c>
      <c r="AE277" s="175">
        <f>[1]CapWorks_WC!AE133</f>
        <v>0</v>
      </c>
      <c r="AF277" s="175">
        <f>[1]CapWorks_WC!AF133</f>
        <v>0</v>
      </c>
      <c r="AG277" s="175">
        <f>[1]CapWorks_WC!AG133</f>
        <v>0</v>
      </c>
      <c r="AH277" s="176">
        <f>[1]CapWorks_WC!AH133</f>
        <v>0</v>
      </c>
    </row>
    <row r="278" spans="2:34" ht="12.75" hidden="1" customHeight="1" outlineLevel="2" x14ac:dyDescent="0.25">
      <c r="B278" s="140"/>
      <c r="C278" s="141"/>
      <c r="D278" s="165" t="str">
        <f>[1]CapWorks_WC!D134</f>
        <v>Property Plant and Equipment - Spare capex 7</v>
      </c>
      <c r="E278" s="143"/>
      <c r="F278" s="143"/>
      <c r="G278" s="143"/>
      <c r="H278" s="143"/>
      <c r="I278" s="25"/>
      <c r="J278" s="25"/>
      <c r="K278" s="25"/>
      <c r="L278" s="25"/>
      <c r="M278" s="25"/>
      <c r="N278" s="167">
        <f>SUM([1]Forecast_Gen!O576,[1]Forecast_Wat!O528,[1]Forecast_Sew!O528,[1]Forecast_Waste!O565,[1]Forecast_OthBiz!O528)</f>
        <v>0</v>
      </c>
      <c r="O278" s="167">
        <f>[1]CapWorks_WC!O134</f>
        <v>0</v>
      </c>
      <c r="P278" s="175">
        <f>[1]CapWorks_WC!P134</f>
        <v>0</v>
      </c>
      <c r="Q278" s="175">
        <f>[1]CapWorks_WC!Q134</f>
        <v>0</v>
      </c>
      <c r="R278" s="175">
        <f>[1]CapWorks_WC!R134</f>
        <v>0</v>
      </c>
      <c r="S278" s="175">
        <f>[1]CapWorks_WC!S134</f>
        <v>0</v>
      </c>
      <c r="T278" s="175">
        <f>[1]CapWorks_WC!T134</f>
        <v>0</v>
      </c>
      <c r="U278" s="175">
        <f>[1]CapWorks_WC!U134</f>
        <v>0</v>
      </c>
      <c r="V278" s="175">
        <f>[1]CapWorks_WC!V134</f>
        <v>0</v>
      </c>
      <c r="W278" s="175">
        <f>[1]CapWorks_WC!W134</f>
        <v>0</v>
      </c>
      <c r="X278" s="175">
        <f>[1]CapWorks_WC!X134</f>
        <v>0</v>
      </c>
      <c r="Y278" s="175">
        <f>[1]CapWorks_WC!Y134</f>
        <v>0</v>
      </c>
      <c r="Z278" s="175">
        <f>[1]CapWorks_WC!Z134</f>
        <v>0</v>
      </c>
      <c r="AA278" s="175">
        <f>[1]CapWorks_WC!AA134</f>
        <v>0</v>
      </c>
      <c r="AB278" s="175">
        <f>[1]CapWorks_WC!AB134</f>
        <v>0</v>
      </c>
      <c r="AC278" s="175">
        <f>[1]CapWorks_WC!AC134</f>
        <v>0</v>
      </c>
      <c r="AD278" s="175">
        <f>[1]CapWorks_WC!AD134</f>
        <v>0</v>
      </c>
      <c r="AE278" s="175">
        <f>[1]CapWorks_WC!AE134</f>
        <v>0</v>
      </c>
      <c r="AF278" s="175">
        <f>[1]CapWorks_WC!AF134</f>
        <v>0</v>
      </c>
      <c r="AG278" s="175">
        <f>[1]CapWorks_WC!AG134</f>
        <v>0</v>
      </c>
      <c r="AH278" s="176">
        <f>[1]CapWorks_WC!AH134</f>
        <v>0</v>
      </c>
    </row>
    <row r="279" spans="2:34" ht="12.75" hidden="1" customHeight="1" outlineLevel="2" x14ac:dyDescent="0.25">
      <c r="B279" s="140"/>
      <c r="C279" s="141"/>
      <c r="D279" s="139" t="s">
        <v>144</v>
      </c>
      <c r="E279" s="225"/>
      <c r="F279" s="225"/>
      <c r="G279" s="225"/>
      <c r="H279" s="225"/>
      <c r="I279" s="226"/>
      <c r="J279" s="226"/>
      <c r="K279" s="226"/>
      <c r="L279" s="226"/>
      <c r="M279" s="226"/>
      <c r="N279" s="227">
        <f>SUM(N254:N278)</f>
        <v>102841</v>
      </c>
      <c r="O279" s="227">
        <f t="shared" ref="O279:AH279" si="35">SUM(O254:O278)</f>
        <v>0</v>
      </c>
      <c r="P279" s="227">
        <f t="shared" si="35"/>
        <v>0</v>
      </c>
      <c r="Q279" s="227">
        <f t="shared" si="35"/>
        <v>0</v>
      </c>
      <c r="R279" s="227">
        <f t="shared" si="35"/>
        <v>0</v>
      </c>
      <c r="S279" s="227">
        <f t="shared" si="35"/>
        <v>0</v>
      </c>
      <c r="T279" s="227">
        <f t="shared" si="35"/>
        <v>0</v>
      </c>
      <c r="U279" s="227">
        <f t="shared" si="35"/>
        <v>0</v>
      </c>
      <c r="V279" s="227">
        <f t="shared" si="35"/>
        <v>0</v>
      </c>
      <c r="W279" s="227">
        <f t="shared" si="35"/>
        <v>0</v>
      </c>
      <c r="X279" s="227">
        <f t="shared" si="35"/>
        <v>0</v>
      </c>
      <c r="Y279" s="227">
        <f t="shared" si="35"/>
        <v>0</v>
      </c>
      <c r="Z279" s="227">
        <f t="shared" si="35"/>
        <v>0</v>
      </c>
      <c r="AA279" s="227">
        <f t="shared" si="35"/>
        <v>0</v>
      </c>
      <c r="AB279" s="227">
        <f t="shared" si="35"/>
        <v>0</v>
      </c>
      <c r="AC279" s="227">
        <f t="shared" si="35"/>
        <v>0</v>
      </c>
      <c r="AD279" s="227">
        <f t="shared" si="35"/>
        <v>0</v>
      </c>
      <c r="AE279" s="227">
        <f t="shared" si="35"/>
        <v>0</v>
      </c>
      <c r="AF279" s="227">
        <f t="shared" si="35"/>
        <v>0</v>
      </c>
      <c r="AG279" s="227">
        <f t="shared" si="35"/>
        <v>0</v>
      </c>
      <c r="AH279" s="228">
        <f t="shared" si="35"/>
        <v>0</v>
      </c>
    </row>
    <row r="280" spans="2:34" ht="12.75" hidden="1" customHeight="1" outlineLevel="2" x14ac:dyDescent="0.25">
      <c r="B280" s="140"/>
      <c r="C280" s="141"/>
      <c r="D280" s="165"/>
      <c r="E280" s="143"/>
      <c r="F280" s="143"/>
      <c r="G280" s="143"/>
      <c r="H280" s="143"/>
      <c r="I280" s="25"/>
      <c r="J280" s="25"/>
      <c r="K280" s="25"/>
      <c r="L280" s="25"/>
      <c r="M280" s="25"/>
      <c r="N280" s="25"/>
      <c r="O280" s="167"/>
      <c r="P280" s="175"/>
      <c r="Q280" s="175"/>
      <c r="R280" s="175"/>
      <c r="S280" s="175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6"/>
    </row>
    <row r="281" spans="2:34" ht="12.75" hidden="1" customHeight="1" outlineLevel="2" x14ac:dyDescent="0.25">
      <c r="B281" s="140"/>
      <c r="C281" s="141"/>
      <c r="D281" s="142" t="s">
        <v>145</v>
      </c>
      <c r="E281" s="143"/>
      <c r="F281" s="143"/>
      <c r="G281" s="143"/>
      <c r="H281" s="143"/>
      <c r="I281" s="25"/>
      <c r="J281" s="25"/>
      <c r="K281" s="25"/>
      <c r="L281" s="25"/>
      <c r="M281" s="25"/>
      <c r="N281" s="25"/>
      <c r="O281" s="167"/>
      <c r="P281" s="17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6"/>
    </row>
    <row r="282" spans="2:34" ht="12.75" hidden="1" customHeight="1" outlineLevel="2" x14ac:dyDescent="0.25">
      <c r="B282" s="140"/>
      <c r="C282" s="141"/>
      <c r="D282" s="165" t="str">
        <f>[1]CapWorks_WC!D137</f>
        <v>Infrastructure Assets - Land</v>
      </c>
      <c r="E282" s="143"/>
      <c r="F282" s="143"/>
      <c r="G282" s="143"/>
      <c r="H282" s="143"/>
      <c r="I282" s="25"/>
      <c r="J282" s="25"/>
      <c r="K282" s="25"/>
      <c r="L282" s="25"/>
      <c r="M282" s="25"/>
      <c r="N282" s="167">
        <f>SUM([1]Forecast_Gen!O898,[1]Forecast_Wat!O882,[1]Forecast_Sew!O882,[1]Forecast_Waste!O919,[1]Forecast_OthBiz!O882)</f>
        <v>0</v>
      </c>
      <c r="O282" s="167">
        <f>[1]CapWorks_WC!O137</f>
        <v>0</v>
      </c>
      <c r="P282" s="175">
        <f>[1]CapWorks_WC!P137</f>
        <v>0</v>
      </c>
      <c r="Q282" s="175">
        <f>[1]CapWorks_WC!Q137</f>
        <v>0</v>
      </c>
      <c r="R282" s="175">
        <f>[1]CapWorks_WC!R137</f>
        <v>0</v>
      </c>
      <c r="S282" s="175">
        <f>[1]CapWorks_WC!S137</f>
        <v>0</v>
      </c>
      <c r="T282" s="175">
        <f>[1]CapWorks_WC!T137</f>
        <v>0</v>
      </c>
      <c r="U282" s="175">
        <f>[1]CapWorks_WC!U137</f>
        <v>0</v>
      </c>
      <c r="V282" s="175">
        <f>[1]CapWorks_WC!V137</f>
        <v>0</v>
      </c>
      <c r="W282" s="175">
        <f>[1]CapWorks_WC!W137</f>
        <v>0</v>
      </c>
      <c r="X282" s="175">
        <f>[1]CapWorks_WC!X137</f>
        <v>0</v>
      </c>
      <c r="Y282" s="175">
        <f>[1]CapWorks_WC!Y137</f>
        <v>0</v>
      </c>
      <c r="Z282" s="175">
        <f>[1]CapWorks_WC!Z137</f>
        <v>0</v>
      </c>
      <c r="AA282" s="175">
        <f>[1]CapWorks_WC!AA137</f>
        <v>0</v>
      </c>
      <c r="AB282" s="175">
        <f>[1]CapWorks_WC!AB137</f>
        <v>0</v>
      </c>
      <c r="AC282" s="175">
        <f>[1]CapWorks_WC!AC137</f>
        <v>0</v>
      </c>
      <c r="AD282" s="175">
        <f>[1]CapWorks_WC!AD137</f>
        <v>0</v>
      </c>
      <c r="AE282" s="175">
        <f>[1]CapWorks_WC!AE137</f>
        <v>0</v>
      </c>
      <c r="AF282" s="175">
        <f>[1]CapWorks_WC!AF137</f>
        <v>0</v>
      </c>
      <c r="AG282" s="175">
        <f>[1]CapWorks_WC!AG137</f>
        <v>0</v>
      </c>
      <c r="AH282" s="176">
        <f>[1]CapWorks_WC!AH137</f>
        <v>0</v>
      </c>
    </row>
    <row r="283" spans="2:34" ht="12.75" hidden="1" customHeight="1" outlineLevel="2" x14ac:dyDescent="0.25">
      <c r="B283" s="140"/>
      <c r="C283" s="141"/>
      <c r="D283" s="165" t="str">
        <f>[1]CapWorks_WC!D138</f>
        <v>Infrastructure Assets - Land improvements</v>
      </c>
      <c r="E283" s="143"/>
      <c r="F283" s="143"/>
      <c r="G283" s="143"/>
      <c r="H283" s="143"/>
      <c r="I283" s="25"/>
      <c r="J283" s="25"/>
      <c r="K283" s="25"/>
      <c r="L283" s="25"/>
      <c r="M283" s="25"/>
      <c r="N283" s="167">
        <f>SUM([1]Forecast_Gen!O899,[1]Forecast_Wat!O883,[1]Forecast_Sew!O883,[1]Forecast_Waste!O920,[1]Forecast_OthBiz!O883)</f>
        <v>0</v>
      </c>
      <c r="O283" s="167">
        <f>[1]CapWorks_WC!O138</f>
        <v>0</v>
      </c>
      <c r="P283" s="175">
        <f>[1]CapWorks_WC!P138</f>
        <v>0</v>
      </c>
      <c r="Q283" s="175">
        <f>[1]CapWorks_WC!Q138</f>
        <v>0</v>
      </c>
      <c r="R283" s="175">
        <f>[1]CapWorks_WC!R138</f>
        <v>0</v>
      </c>
      <c r="S283" s="175">
        <f>[1]CapWorks_WC!S138</f>
        <v>0</v>
      </c>
      <c r="T283" s="175">
        <f>[1]CapWorks_WC!T138</f>
        <v>0</v>
      </c>
      <c r="U283" s="175">
        <f>[1]CapWorks_WC!U138</f>
        <v>0</v>
      </c>
      <c r="V283" s="175">
        <f>[1]CapWorks_WC!V138</f>
        <v>0</v>
      </c>
      <c r="W283" s="175">
        <f>[1]CapWorks_WC!W138</f>
        <v>0</v>
      </c>
      <c r="X283" s="175">
        <f>[1]CapWorks_WC!X138</f>
        <v>0</v>
      </c>
      <c r="Y283" s="175">
        <f>[1]CapWorks_WC!Y138</f>
        <v>0</v>
      </c>
      <c r="Z283" s="175">
        <f>[1]CapWorks_WC!Z138</f>
        <v>0</v>
      </c>
      <c r="AA283" s="175">
        <f>[1]CapWorks_WC!AA138</f>
        <v>0</v>
      </c>
      <c r="AB283" s="175">
        <f>[1]CapWorks_WC!AB138</f>
        <v>0</v>
      </c>
      <c r="AC283" s="175">
        <f>[1]CapWorks_WC!AC138</f>
        <v>0</v>
      </c>
      <c r="AD283" s="175">
        <f>[1]CapWorks_WC!AD138</f>
        <v>0</v>
      </c>
      <c r="AE283" s="175">
        <f>[1]CapWorks_WC!AE138</f>
        <v>0</v>
      </c>
      <c r="AF283" s="175">
        <f>[1]CapWorks_WC!AF138</f>
        <v>0</v>
      </c>
      <c r="AG283" s="175">
        <f>[1]CapWorks_WC!AG138</f>
        <v>0</v>
      </c>
      <c r="AH283" s="176">
        <f>[1]CapWorks_WC!AH138</f>
        <v>0</v>
      </c>
    </row>
    <row r="284" spans="2:34" ht="12.75" hidden="1" customHeight="1" outlineLevel="2" x14ac:dyDescent="0.25">
      <c r="B284" s="140"/>
      <c r="C284" s="141"/>
      <c r="D284" s="165" t="str">
        <f>[1]CapWorks_WC!D139</f>
        <v>Infrastructure Assets - Sealed Roads</v>
      </c>
      <c r="E284" s="143"/>
      <c r="F284" s="143"/>
      <c r="G284" s="143"/>
      <c r="H284" s="143"/>
      <c r="I284" s="25"/>
      <c r="J284" s="25"/>
      <c r="K284" s="25"/>
      <c r="L284" s="25"/>
      <c r="M284" s="25"/>
      <c r="N284" s="167">
        <f>SUM([1]Forecast_Gen!O900,[1]Forecast_Wat!O884,[1]Forecast_Sew!O884,[1]Forecast_Waste!O921,[1]Forecast_OthBiz!O884)</f>
        <v>0</v>
      </c>
      <c r="O284" s="167">
        <f>[1]CapWorks_WC!O139</f>
        <v>8258</v>
      </c>
      <c r="P284" s="175">
        <f>[1]CapWorks_WC!P139</f>
        <v>3050.2</v>
      </c>
      <c r="Q284" s="175">
        <f>[1]CapWorks_WC!Q139</f>
        <v>3091.0029999999992</v>
      </c>
      <c r="R284" s="175">
        <f>[1]CapWorks_WC!R139</f>
        <v>3132.418044999999</v>
      </c>
      <c r="S284" s="175">
        <f>[1]CapWorks_WC!S139</f>
        <v>3174.4543156749987</v>
      </c>
      <c r="T284" s="175">
        <f>[1]CapWorks_WC!T139</f>
        <v>3217.121130410123</v>
      </c>
      <c r="U284" s="175">
        <f>[1]CapWorks_WC!U139</f>
        <v>3260.4279473662746</v>
      </c>
      <c r="V284" s="175">
        <f>[1]CapWorks_WC!V139</f>
        <v>3304.3843665767681</v>
      </c>
      <c r="W284" s="175">
        <f>[1]CapWorks_WC!W139</f>
        <v>3349.0001320754191</v>
      </c>
      <c r="X284" s="175">
        <f>[1]CapWorks_WC!X139</f>
        <v>3394.2851340565503</v>
      </c>
      <c r="Y284" s="175">
        <f>[1]CapWorks_WC!Y139</f>
        <v>0</v>
      </c>
      <c r="Z284" s="175">
        <f>[1]CapWorks_WC!Z139</f>
        <v>0</v>
      </c>
      <c r="AA284" s="175">
        <f>[1]CapWorks_WC!AA139</f>
        <v>0</v>
      </c>
      <c r="AB284" s="175">
        <f>[1]CapWorks_WC!AB139</f>
        <v>0</v>
      </c>
      <c r="AC284" s="175">
        <f>[1]CapWorks_WC!AC139</f>
        <v>0</v>
      </c>
      <c r="AD284" s="175">
        <f>[1]CapWorks_WC!AD139</f>
        <v>0</v>
      </c>
      <c r="AE284" s="175">
        <f>[1]CapWorks_WC!AE139</f>
        <v>0</v>
      </c>
      <c r="AF284" s="175">
        <f>[1]CapWorks_WC!AF139</f>
        <v>0</v>
      </c>
      <c r="AG284" s="175">
        <f>[1]CapWorks_WC!AG139</f>
        <v>0</v>
      </c>
      <c r="AH284" s="176">
        <f>[1]CapWorks_WC!AH139</f>
        <v>0</v>
      </c>
    </row>
    <row r="285" spans="2:34" ht="12.75" hidden="1" customHeight="1" outlineLevel="2" x14ac:dyDescent="0.25">
      <c r="B285" s="140"/>
      <c r="C285" s="141"/>
      <c r="D285" s="165" t="str">
        <f>[1]CapWorks_WC!D140</f>
        <v>Infrastructure Assets - Unsealed Roads</v>
      </c>
      <c r="E285" s="143"/>
      <c r="F285" s="143"/>
      <c r="G285" s="143"/>
      <c r="H285" s="143"/>
      <c r="I285" s="25"/>
      <c r="J285" s="25"/>
      <c r="K285" s="25"/>
      <c r="L285" s="25"/>
      <c r="M285" s="25"/>
      <c r="N285" s="167">
        <f>SUM([1]Forecast_Gen!O901,[1]Forecast_Wat!O885,[1]Forecast_Sew!O885,[1]Forecast_Waste!O922,[1]Forecast_OthBiz!O885)</f>
        <v>0</v>
      </c>
      <c r="O285" s="167">
        <f>[1]CapWorks_WC!O140</f>
        <v>0</v>
      </c>
      <c r="P285" s="175">
        <f>[1]CapWorks_WC!P140</f>
        <v>0</v>
      </c>
      <c r="Q285" s="175">
        <f>[1]CapWorks_WC!Q140</f>
        <v>0</v>
      </c>
      <c r="R285" s="175">
        <f>[1]CapWorks_WC!R140</f>
        <v>0</v>
      </c>
      <c r="S285" s="175">
        <f>[1]CapWorks_WC!S140</f>
        <v>0</v>
      </c>
      <c r="T285" s="175">
        <f>[1]CapWorks_WC!T140</f>
        <v>0</v>
      </c>
      <c r="U285" s="175">
        <f>[1]CapWorks_WC!U140</f>
        <v>0</v>
      </c>
      <c r="V285" s="175">
        <f>[1]CapWorks_WC!V140</f>
        <v>0</v>
      </c>
      <c r="W285" s="175">
        <f>[1]CapWorks_WC!W140</f>
        <v>0</v>
      </c>
      <c r="X285" s="175">
        <f>[1]CapWorks_WC!X140</f>
        <v>0</v>
      </c>
      <c r="Y285" s="175">
        <f>[1]CapWorks_WC!Y140</f>
        <v>0</v>
      </c>
      <c r="Z285" s="175">
        <f>[1]CapWorks_WC!Z140</f>
        <v>0</v>
      </c>
      <c r="AA285" s="175">
        <f>[1]CapWorks_WC!AA140</f>
        <v>0</v>
      </c>
      <c r="AB285" s="175">
        <f>[1]CapWorks_WC!AB140</f>
        <v>0</v>
      </c>
      <c r="AC285" s="175">
        <f>[1]CapWorks_WC!AC140</f>
        <v>0</v>
      </c>
      <c r="AD285" s="175">
        <f>[1]CapWorks_WC!AD140</f>
        <v>0</v>
      </c>
      <c r="AE285" s="175">
        <f>[1]CapWorks_WC!AE140</f>
        <v>0</v>
      </c>
      <c r="AF285" s="175">
        <f>[1]CapWorks_WC!AF140</f>
        <v>0</v>
      </c>
      <c r="AG285" s="175">
        <f>[1]CapWorks_WC!AG140</f>
        <v>0</v>
      </c>
      <c r="AH285" s="176">
        <f>[1]CapWorks_WC!AH140</f>
        <v>0</v>
      </c>
    </row>
    <row r="286" spans="2:34" ht="12.75" hidden="1" customHeight="1" outlineLevel="2" x14ac:dyDescent="0.25">
      <c r="B286" s="140"/>
      <c r="C286" s="141"/>
      <c r="D286" s="165" t="str">
        <f>[1]CapWorks_WC!D141</f>
        <v>Infrastructure Assets - Bridges</v>
      </c>
      <c r="E286" s="143"/>
      <c r="F286" s="143"/>
      <c r="G286" s="143"/>
      <c r="H286" s="143"/>
      <c r="I286" s="25"/>
      <c r="J286" s="25"/>
      <c r="K286" s="25"/>
      <c r="L286" s="25"/>
      <c r="M286" s="25"/>
      <c r="N286" s="167">
        <f>SUM([1]Forecast_Gen!O902,[1]Forecast_Wat!O886,[1]Forecast_Sew!O886,[1]Forecast_Waste!O923,[1]Forecast_OthBiz!O886)</f>
        <v>0</v>
      </c>
      <c r="O286" s="167">
        <f>[1]CapWorks_WC!O141</f>
        <v>0</v>
      </c>
      <c r="P286" s="175">
        <f>[1]CapWorks_WC!P141</f>
        <v>0</v>
      </c>
      <c r="Q286" s="175">
        <f>[1]CapWorks_WC!Q141</f>
        <v>0</v>
      </c>
      <c r="R286" s="175">
        <f>[1]CapWorks_WC!R141</f>
        <v>0</v>
      </c>
      <c r="S286" s="175">
        <f>[1]CapWorks_WC!S141</f>
        <v>0</v>
      </c>
      <c r="T286" s="175">
        <f>[1]CapWorks_WC!T141</f>
        <v>0</v>
      </c>
      <c r="U286" s="175">
        <f>[1]CapWorks_WC!U141</f>
        <v>0</v>
      </c>
      <c r="V286" s="175">
        <f>[1]CapWorks_WC!V141</f>
        <v>0</v>
      </c>
      <c r="W286" s="175">
        <f>[1]CapWorks_WC!W141</f>
        <v>0</v>
      </c>
      <c r="X286" s="175">
        <f>[1]CapWorks_WC!X141</f>
        <v>0</v>
      </c>
      <c r="Y286" s="175">
        <f>[1]CapWorks_WC!Y141</f>
        <v>0</v>
      </c>
      <c r="Z286" s="175">
        <f>[1]CapWorks_WC!Z141</f>
        <v>0</v>
      </c>
      <c r="AA286" s="175">
        <f>[1]CapWorks_WC!AA141</f>
        <v>0</v>
      </c>
      <c r="AB286" s="175">
        <f>[1]CapWorks_WC!AB141</f>
        <v>0</v>
      </c>
      <c r="AC286" s="175">
        <f>[1]CapWorks_WC!AC141</f>
        <v>0</v>
      </c>
      <c r="AD286" s="175">
        <f>[1]CapWorks_WC!AD141</f>
        <v>0</v>
      </c>
      <c r="AE286" s="175">
        <f>[1]CapWorks_WC!AE141</f>
        <v>0</v>
      </c>
      <c r="AF286" s="175">
        <f>[1]CapWorks_WC!AF141</f>
        <v>0</v>
      </c>
      <c r="AG286" s="175">
        <f>[1]CapWorks_WC!AG141</f>
        <v>0</v>
      </c>
      <c r="AH286" s="176">
        <f>[1]CapWorks_WC!AH141</f>
        <v>0</v>
      </c>
    </row>
    <row r="287" spans="2:34" ht="12.75" hidden="1" customHeight="1" outlineLevel="2" x14ac:dyDescent="0.25">
      <c r="B287" s="140"/>
      <c r="C287" s="141"/>
      <c r="D287" s="165" t="str">
        <f>[1]CapWorks_WC!D142</f>
        <v>Infrastructure Assets - Kerb and Channel</v>
      </c>
      <c r="E287" s="143"/>
      <c r="F287" s="143"/>
      <c r="G287" s="143"/>
      <c r="H287" s="143"/>
      <c r="I287" s="25"/>
      <c r="J287" s="25"/>
      <c r="K287" s="25"/>
      <c r="L287" s="25"/>
      <c r="M287" s="25"/>
      <c r="N287" s="167">
        <f>SUM([1]Forecast_Gen!O903,[1]Forecast_Wat!O887,[1]Forecast_Sew!O887,[1]Forecast_Waste!O924,[1]Forecast_OthBiz!O887)</f>
        <v>0</v>
      </c>
      <c r="O287" s="167">
        <f>[1]CapWorks_WC!O142</f>
        <v>0</v>
      </c>
      <c r="P287" s="175">
        <f>[1]CapWorks_WC!P142</f>
        <v>0</v>
      </c>
      <c r="Q287" s="175">
        <f>[1]CapWorks_WC!Q142</f>
        <v>0</v>
      </c>
      <c r="R287" s="175">
        <f>[1]CapWorks_WC!R142</f>
        <v>0</v>
      </c>
      <c r="S287" s="175">
        <f>[1]CapWorks_WC!S142</f>
        <v>0</v>
      </c>
      <c r="T287" s="175">
        <f>[1]CapWorks_WC!T142</f>
        <v>0</v>
      </c>
      <c r="U287" s="175">
        <f>[1]CapWorks_WC!U142</f>
        <v>0</v>
      </c>
      <c r="V287" s="175">
        <f>[1]CapWorks_WC!V142</f>
        <v>0</v>
      </c>
      <c r="W287" s="175">
        <f>[1]CapWorks_WC!W142</f>
        <v>0</v>
      </c>
      <c r="X287" s="175">
        <f>[1]CapWorks_WC!X142</f>
        <v>0</v>
      </c>
      <c r="Y287" s="175">
        <f>[1]CapWorks_WC!Y142</f>
        <v>0</v>
      </c>
      <c r="Z287" s="175">
        <f>[1]CapWorks_WC!Z142</f>
        <v>0</v>
      </c>
      <c r="AA287" s="175">
        <f>[1]CapWorks_WC!AA142</f>
        <v>0</v>
      </c>
      <c r="AB287" s="175">
        <f>[1]CapWorks_WC!AB142</f>
        <v>0</v>
      </c>
      <c r="AC287" s="175">
        <f>[1]CapWorks_WC!AC142</f>
        <v>0</v>
      </c>
      <c r="AD287" s="175">
        <f>[1]CapWorks_WC!AD142</f>
        <v>0</v>
      </c>
      <c r="AE287" s="175">
        <f>[1]CapWorks_WC!AE142</f>
        <v>0</v>
      </c>
      <c r="AF287" s="175">
        <f>[1]CapWorks_WC!AF142</f>
        <v>0</v>
      </c>
      <c r="AG287" s="175">
        <f>[1]CapWorks_WC!AG142</f>
        <v>0</v>
      </c>
      <c r="AH287" s="176">
        <f>[1]CapWorks_WC!AH142</f>
        <v>0</v>
      </c>
    </row>
    <row r="288" spans="2:34" ht="12.75" hidden="1" customHeight="1" outlineLevel="2" x14ac:dyDescent="0.25">
      <c r="B288" s="140"/>
      <c r="C288" s="141"/>
      <c r="D288" s="165" t="str">
        <f>[1]CapWorks_WC!D143</f>
        <v>Infrastructure Assets - Footpaths and Pathways</v>
      </c>
      <c r="E288" s="143"/>
      <c r="F288" s="143"/>
      <c r="G288" s="143"/>
      <c r="H288" s="143"/>
      <c r="I288" s="25"/>
      <c r="J288" s="25"/>
      <c r="K288" s="25"/>
      <c r="L288" s="25"/>
      <c r="M288" s="25"/>
      <c r="N288" s="167">
        <f>SUM([1]Forecast_Gen!O904,[1]Forecast_Wat!O888,[1]Forecast_Sew!O888,[1]Forecast_Waste!O925,[1]Forecast_OthBiz!O888)</f>
        <v>0</v>
      </c>
      <c r="O288" s="167">
        <f>[1]CapWorks_WC!O143</f>
        <v>0</v>
      </c>
      <c r="P288" s="175">
        <f>[1]CapWorks_WC!P143</f>
        <v>0</v>
      </c>
      <c r="Q288" s="175">
        <f>[1]CapWorks_WC!Q143</f>
        <v>0</v>
      </c>
      <c r="R288" s="175">
        <f>[1]CapWorks_WC!R143</f>
        <v>0</v>
      </c>
      <c r="S288" s="175">
        <f>[1]CapWorks_WC!S143</f>
        <v>0</v>
      </c>
      <c r="T288" s="175">
        <f>[1]CapWorks_WC!T143</f>
        <v>0</v>
      </c>
      <c r="U288" s="175">
        <f>[1]CapWorks_WC!U143</f>
        <v>0</v>
      </c>
      <c r="V288" s="175">
        <f>[1]CapWorks_WC!V143</f>
        <v>0</v>
      </c>
      <c r="W288" s="175">
        <f>[1]CapWorks_WC!W143</f>
        <v>0</v>
      </c>
      <c r="X288" s="175">
        <f>[1]CapWorks_WC!X143</f>
        <v>0</v>
      </c>
      <c r="Y288" s="175">
        <f>[1]CapWorks_WC!Y143</f>
        <v>0</v>
      </c>
      <c r="Z288" s="175">
        <f>[1]CapWorks_WC!Z143</f>
        <v>0</v>
      </c>
      <c r="AA288" s="175">
        <f>[1]CapWorks_WC!AA143</f>
        <v>0</v>
      </c>
      <c r="AB288" s="175">
        <f>[1]CapWorks_WC!AB143</f>
        <v>0</v>
      </c>
      <c r="AC288" s="175">
        <f>[1]CapWorks_WC!AC143</f>
        <v>0</v>
      </c>
      <c r="AD288" s="175">
        <f>[1]CapWorks_WC!AD143</f>
        <v>0</v>
      </c>
      <c r="AE288" s="175">
        <f>[1]CapWorks_WC!AE143</f>
        <v>0</v>
      </c>
      <c r="AF288" s="175">
        <f>[1]CapWorks_WC!AF143</f>
        <v>0</v>
      </c>
      <c r="AG288" s="175">
        <f>[1]CapWorks_WC!AG143</f>
        <v>0</v>
      </c>
      <c r="AH288" s="176">
        <f>[1]CapWorks_WC!AH143</f>
        <v>0</v>
      </c>
    </row>
    <row r="289" spans="2:34" ht="12.75" hidden="1" customHeight="1" outlineLevel="2" x14ac:dyDescent="0.25">
      <c r="B289" s="140"/>
      <c r="C289" s="141"/>
      <c r="D289" s="165" t="str">
        <f>[1]CapWorks_WC!D144</f>
        <v>Infrastructure Assets - Buildings</v>
      </c>
      <c r="E289" s="143"/>
      <c r="F289" s="143"/>
      <c r="G289" s="143"/>
      <c r="H289" s="143"/>
      <c r="I289" s="25"/>
      <c r="J289" s="25"/>
      <c r="K289" s="25"/>
      <c r="L289" s="25"/>
      <c r="M289" s="25"/>
      <c r="N289" s="167">
        <f>SUM([1]Forecast_Gen!O905,[1]Forecast_Wat!O889,[1]Forecast_Sew!O889,[1]Forecast_Waste!O926,[1]Forecast_OthBiz!O889)</f>
        <v>0</v>
      </c>
      <c r="O289" s="167">
        <f>[1]CapWorks_WC!O144</f>
        <v>0</v>
      </c>
      <c r="P289" s="175">
        <f>[1]CapWorks_WC!P144</f>
        <v>0</v>
      </c>
      <c r="Q289" s="175">
        <f>[1]CapWorks_WC!Q144</f>
        <v>0</v>
      </c>
      <c r="R289" s="175">
        <f>[1]CapWorks_WC!R144</f>
        <v>0</v>
      </c>
      <c r="S289" s="175">
        <f>[1]CapWorks_WC!S144</f>
        <v>0</v>
      </c>
      <c r="T289" s="175">
        <f>[1]CapWorks_WC!T144</f>
        <v>0</v>
      </c>
      <c r="U289" s="175">
        <f>[1]CapWorks_WC!U144</f>
        <v>0</v>
      </c>
      <c r="V289" s="175">
        <f>[1]CapWorks_WC!V144</f>
        <v>0</v>
      </c>
      <c r="W289" s="175">
        <f>[1]CapWorks_WC!W144</f>
        <v>0</v>
      </c>
      <c r="X289" s="175">
        <f>[1]CapWorks_WC!X144</f>
        <v>0</v>
      </c>
      <c r="Y289" s="175">
        <f>[1]CapWorks_WC!Y144</f>
        <v>0</v>
      </c>
      <c r="Z289" s="175">
        <f>[1]CapWorks_WC!Z144</f>
        <v>0</v>
      </c>
      <c r="AA289" s="175">
        <f>[1]CapWorks_WC!AA144</f>
        <v>0</v>
      </c>
      <c r="AB289" s="175">
        <f>[1]CapWorks_WC!AB144</f>
        <v>0</v>
      </c>
      <c r="AC289" s="175">
        <f>[1]CapWorks_WC!AC144</f>
        <v>0</v>
      </c>
      <c r="AD289" s="175">
        <f>[1]CapWorks_WC!AD144</f>
        <v>0</v>
      </c>
      <c r="AE289" s="175">
        <f>[1]CapWorks_WC!AE144</f>
        <v>0</v>
      </c>
      <c r="AF289" s="175">
        <f>[1]CapWorks_WC!AF144</f>
        <v>0</v>
      </c>
      <c r="AG289" s="175">
        <f>[1]CapWorks_WC!AG144</f>
        <v>0</v>
      </c>
      <c r="AH289" s="176">
        <f>[1]CapWorks_WC!AH144</f>
        <v>0</v>
      </c>
    </row>
    <row r="290" spans="2:34" ht="12.75" hidden="1" customHeight="1" outlineLevel="2" x14ac:dyDescent="0.25">
      <c r="B290" s="140"/>
      <c r="C290" s="141"/>
      <c r="D290" s="165" t="str">
        <f>[1]CapWorks_WC!D145</f>
        <v>Infrastructure Assets - Stormwater Drainage</v>
      </c>
      <c r="E290" s="143"/>
      <c r="F290" s="143"/>
      <c r="G290" s="143"/>
      <c r="H290" s="143"/>
      <c r="I290" s="25"/>
      <c r="J290" s="25"/>
      <c r="K290" s="25"/>
      <c r="L290" s="25"/>
      <c r="M290" s="25"/>
      <c r="N290" s="167">
        <f>SUM([1]Forecast_Gen!O906,[1]Forecast_Wat!O890,[1]Forecast_Sew!O890,[1]Forecast_Waste!O927,[1]Forecast_OthBiz!O890)</f>
        <v>0</v>
      </c>
      <c r="O290" s="167">
        <f>[1]CapWorks_WC!O145</f>
        <v>0</v>
      </c>
      <c r="P290" s="175">
        <f>[1]CapWorks_WC!P145</f>
        <v>0</v>
      </c>
      <c r="Q290" s="175">
        <f>[1]CapWorks_WC!Q145</f>
        <v>0</v>
      </c>
      <c r="R290" s="175">
        <f>[1]CapWorks_WC!R145</f>
        <v>0</v>
      </c>
      <c r="S290" s="175">
        <f>[1]CapWorks_WC!S145</f>
        <v>0</v>
      </c>
      <c r="T290" s="175">
        <f>[1]CapWorks_WC!T145</f>
        <v>0</v>
      </c>
      <c r="U290" s="175">
        <f>[1]CapWorks_WC!U145</f>
        <v>0</v>
      </c>
      <c r="V290" s="175">
        <f>[1]CapWorks_WC!V145</f>
        <v>0</v>
      </c>
      <c r="W290" s="175">
        <f>[1]CapWorks_WC!W145</f>
        <v>0</v>
      </c>
      <c r="X290" s="175">
        <f>[1]CapWorks_WC!X145</f>
        <v>0</v>
      </c>
      <c r="Y290" s="175">
        <f>[1]CapWorks_WC!Y145</f>
        <v>0</v>
      </c>
      <c r="Z290" s="175">
        <f>[1]CapWorks_WC!Z145</f>
        <v>0</v>
      </c>
      <c r="AA290" s="175">
        <f>[1]CapWorks_WC!AA145</f>
        <v>0</v>
      </c>
      <c r="AB290" s="175">
        <f>[1]CapWorks_WC!AB145</f>
        <v>0</v>
      </c>
      <c r="AC290" s="175">
        <f>[1]CapWorks_WC!AC145</f>
        <v>0</v>
      </c>
      <c r="AD290" s="175">
        <f>[1]CapWorks_WC!AD145</f>
        <v>0</v>
      </c>
      <c r="AE290" s="175">
        <f>[1]CapWorks_WC!AE145</f>
        <v>0</v>
      </c>
      <c r="AF290" s="175">
        <f>[1]CapWorks_WC!AF145</f>
        <v>0</v>
      </c>
      <c r="AG290" s="175">
        <f>[1]CapWorks_WC!AG145</f>
        <v>0</v>
      </c>
      <c r="AH290" s="176">
        <f>[1]CapWorks_WC!AH145</f>
        <v>0</v>
      </c>
    </row>
    <row r="291" spans="2:34" ht="12.75" hidden="1" customHeight="1" outlineLevel="2" x14ac:dyDescent="0.25">
      <c r="B291" s="140"/>
      <c r="C291" s="141"/>
      <c r="D291" s="165" t="str">
        <f>[1]CapWorks_WC!D146</f>
        <v>Infrastructure Assets - Recreation, Parks and Streetscapes</v>
      </c>
      <c r="E291" s="143"/>
      <c r="F291" s="143"/>
      <c r="G291" s="143"/>
      <c r="H291" s="143"/>
      <c r="I291" s="25"/>
      <c r="J291" s="25"/>
      <c r="K291" s="25"/>
      <c r="L291" s="25"/>
      <c r="M291" s="25"/>
      <c r="N291" s="167">
        <f>SUM([1]Forecast_Gen!O907,[1]Forecast_Wat!O891,[1]Forecast_Sew!O891,[1]Forecast_Waste!O928,[1]Forecast_OthBiz!O891)</f>
        <v>0</v>
      </c>
      <c r="O291" s="167">
        <f>[1]CapWorks_WC!O146</f>
        <v>0</v>
      </c>
      <c r="P291" s="175">
        <f>[1]CapWorks_WC!P146</f>
        <v>0</v>
      </c>
      <c r="Q291" s="175">
        <f>[1]CapWorks_WC!Q146</f>
        <v>0</v>
      </c>
      <c r="R291" s="175">
        <f>[1]CapWorks_WC!R146</f>
        <v>0</v>
      </c>
      <c r="S291" s="175">
        <f>[1]CapWorks_WC!S146</f>
        <v>0</v>
      </c>
      <c r="T291" s="175">
        <f>[1]CapWorks_WC!T146</f>
        <v>0</v>
      </c>
      <c r="U291" s="175">
        <f>[1]CapWorks_WC!U146</f>
        <v>0</v>
      </c>
      <c r="V291" s="175">
        <f>[1]CapWorks_WC!V146</f>
        <v>0</v>
      </c>
      <c r="W291" s="175">
        <f>[1]CapWorks_WC!W146</f>
        <v>0</v>
      </c>
      <c r="X291" s="175">
        <f>[1]CapWorks_WC!X146</f>
        <v>0</v>
      </c>
      <c r="Y291" s="175">
        <f>[1]CapWorks_WC!Y146</f>
        <v>0</v>
      </c>
      <c r="Z291" s="175">
        <f>[1]CapWorks_WC!Z146</f>
        <v>0</v>
      </c>
      <c r="AA291" s="175">
        <f>[1]CapWorks_WC!AA146</f>
        <v>0</v>
      </c>
      <c r="AB291" s="175">
        <f>[1]CapWorks_WC!AB146</f>
        <v>0</v>
      </c>
      <c r="AC291" s="175">
        <f>[1]CapWorks_WC!AC146</f>
        <v>0</v>
      </c>
      <c r="AD291" s="175">
        <f>[1]CapWorks_WC!AD146</f>
        <v>0</v>
      </c>
      <c r="AE291" s="175">
        <f>[1]CapWorks_WC!AE146</f>
        <v>0</v>
      </c>
      <c r="AF291" s="175">
        <f>[1]CapWorks_WC!AF146</f>
        <v>0</v>
      </c>
      <c r="AG291" s="175">
        <f>[1]CapWorks_WC!AG146</f>
        <v>0</v>
      </c>
      <c r="AH291" s="176">
        <f>[1]CapWorks_WC!AH146</f>
        <v>0</v>
      </c>
    </row>
    <row r="292" spans="2:34" ht="12.75" hidden="1" customHeight="1" outlineLevel="2" x14ac:dyDescent="0.25">
      <c r="B292" s="140"/>
      <c r="C292" s="141"/>
      <c r="D292" s="165" t="str">
        <f>[1]CapWorks_WC!D147</f>
        <v>Infrastructure Assets - Swimming Pools</v>
      </c>
      <c r="E292" s="143"/>
      <c r="F292" s="143"/>
      <c r="G292" s="143"/>
      <c r="H292" s="143"/>
      <c r="I292" s="25"/>
      <c r="J292" s="25"/>
      <c r="K292" s="25"/>
      <c r="L292" s="25"/>
      <c r="M292" s="25"/>
      <c r="N292" s="167">
        <f>SUM([1]Forecast_Gen!O908,[1]Forecast_Wat!O892,[1]Forecast_Sew!O892,[1]Forecast_Waste!O929,[1]Forecast_OthBiz!O892)</f>
        <v>0</v>
      </c>
      <c r="O292" s="167">
        <f>[1]CapWorks_WC!O147</f>
        <v>0</v>
      </c>
      <c r="P292" s="175">
        <f>[1]CapWorks_WC!P147</f>
        <v>0</v>
      </c>
      <c r="Q292" s="175">
        <f>[1]CapWorks_WC!Q147</f>
        <v>0</v>
      </c>
      <c r="R292" s="175">
        <f>[1]CapWorks_WC!R147</f>
        <v>0</v>
      </c>
      <c r="S292" s="175">
        <f>[1]CapWorks_WC!S147</f>
        <v>0</v>
      </c>
      <c r="T292" s="175">
        <f>[1]CapWorks_WC!T147</f>
        <v>0</v>
      </c>
      <c r="U292" s="175">
        <f>[1]CapWorks_WC!U147</f>
        <v>0</v>
      </c>
      <c r="V292" s="175">
        <f>[1]CapWorks_WC!V147</f>
        <v>0</v>
      </c>
      <c r="W292" s="175">
        <f>[1]CapWorks_WC!W147</f>
        <v>0</v>
      </c>
      <c r="X292" s="175">
        <f>[1]CapWorks_WC!X147</f>
        <v>0</v>
      </c>
      <c r="Y292" s="175">
        <f>[1]CapWorks_WC!Y147</f>
        <v>0</v>
      </c>
      <c r="Z292" s="175">
        <f>[1]CapWorks_WC!Z147</f>
        <v>0</v>
      </c>
      <c r="AA292" s="175">
        <f>[1]CapWorks_WC!AA147</f>
        <v>0</v>
      </c>
      <c r="AB292" s="175">
        <f>[1]CapWorks_WC!AB147</f>
        <v>0</v>
      </c>
      <c r="AC292" s="175">
        <f>[1]CapWorks_WC!AC147</f>
        <v>0</v>
      </c>
      <c r="AD292" s="175">
        <f>[1]CapWorks_WC!AD147</f>
        <v>0</v>
      </c>
      <c r="AE292" s="175">
        <f>[1]CapWorks_WC!AE147</f>
        <v>0</v>
      </c>
      <c r="AF292" s="175">
        <f>[1]CapWorks_WC!AF147</f>
        <v>0</v>
      </c>
      <c r="AG292" s="175">
        <f>[1]CapWorks_WC!AG147</f>
        <v>0</v>
      </c>
      <c r="AH292" s="176">
        <f>[1]CapWorks_WC!AH147</f>
        <v>0</v>
      </c>
    </row>
    <row r="293" spans="2:34" ht="12.75" hidden="1" customHeight="1" outlineLevel="2" x14ac:dyDescent="0.25">
      <c r="B293" s="140"/>
      <c r="C293" s="141"/>
      <c r="D293" s="165" t="str">
        <f>[1]CapWorks_WC!D148</f>
        <v>Infrastructure Assets - Sewerage</v>
      </c>
      <c r="E293" s="143"/>
      <c r="F293" s="143"/>
      <c r="G293" s="143"/>
      <c r="H293" s="143"/>
      <c r="I293" s="25"/>
      <c r="J293" s="25"/>
      <c r="K293" s="25"/>
      <c r="L293" s="25"/>
      <c r="M293" s="25"/>
      <c r="N293" s="167">
        <f>SUM([1]Forecast_Gen!O909,[1]Forecast_Wat!O893,[1]Forecast_Sew!O893,[1]Forecast_Waste!O930,[1]Forecast_OthBiz!O893)</f>
        <v>0</v>
      </c>
      <c r="O293" s="167">
        <f>[1]CapWorks_WC!O148</f>
        <v>3394</v>
      </c>
      <c r="P293" s="175">
        <f>[1]CapWorks_WC!P148</f>
        <v>1447</v>
      </c>
      <c r="Q293" s="175">
        <f>[1]CapWorks_WC!Q148</f>
        <v>836</v>
      </c>
      <c r="R293" s="175">
        <f>[1]CapWorks_WC!R148</f>
        <v>1333</v>
      </c>
      <c r="S293" s="175">
        <f>[1]CapWorks_WC!S148</f>
        <v>3420</v>
      </c>
      <c r="T293" s="175">
        <f>[1]CapWorks_WC!T148</f>
        <v>6595</v>
      </c>
      <c r="U293" s="175">
        <f>[1]CapWorks_WC!U148</f>
        <v>8967</v>
      </c>
      <c r="V293" s="175">
        <f>[1]CapWorks_WC!V148</f>
        <v>5387</v>
      </c>
      <c r="W293" s="175">
        <f>[1]CapWorks_WC!W148</f>
        <v>2085</v>
      </c>
      <c r="X293" s="175">
        <f>[1]CapWorks_WC!X148</f>
        <v>813</v>
      </c>
      <c r="Y293" s="175">
        <f>[1]CapWorks_WC!Y148</f>
        <v>0</v>
      </c>
      <c r="Z293" s="175">
        <f>[1]CapWorks_WC!Z148</f>
        <v>0</v>
      </c>
      <c r="AA293" s="175">
        <f>[1]CapWorks_WC!AA148</f>
        <v>0</v>
      </c>
      <c r="AB293" s="175">
        <f>[1]CapWorks_WC!AB148</f>
        <v>0</v>
      </c>
      <c r="AC293" s="175">
        <f>[1]CapWorks_WC!AC148</f>
        <v>0</v>
      </c>
      <c r="AD293" s="175">
        <f>[1]CapWorks_WC!AD148</f>
        <v>0</v>
      </c>
      <c r="AE293" s="175">
        <f>[1]CapWorks_WC!AE148</f>
        <v>0</v>
      </c>
      <c r="AF293" s="175">
        <f>[1]CapWorks_WC!AF148</f>
        <v>0</v>
      </c>
      <c r="AG293" s="175">
        <f>[1]CapWorks_WC!AG148</f>
        <v>0</v>
      </c>
      <c r="AH293" s="176">
        <f>[1]CapWorks_WC!AH148</f>
        <v>0</v>
      </c>
    </row>
    <row r="294" spans="2:34" ht="12.75" hidden="1" customHeight="1" outlineLevel="2" x14ac:dyDescent="0.25">
      <c r="B294" s="140"/>
      <c r="C294" s="141"/>
      <c r="D294" s="165" t="str">
        <f>[1]CapWorks_WC!D149</f>
        <v>Infrastructure Assets - Water</v>
      </c>
      <c r="E294" s="143"/>
      <c r="F294" s="143"/>
      <c r="G294" s="143"/>
      <c r="H294" s="143"/>
      <c r="I294" s="25"/>
      <c r="J294" s="25"/>
      <c r="K294" s="25"/>
      <c r="L294" s="25"/>
      <c r="M294" s="25"/>
      <c r="N294" s="167">
        <f>SUM([1]Forecast_Gen!O910,[1]Forecast_Wat!O894,[1]Forecast_Sew!O894,[1]Forecast_Waste!O931,[1]Forecast_OthBiz!O894)</f>
        <v>0</v>
      </c>
      <c r="O294" s="167">
        <f>[1]CapWorks_WC!O149</f>
        <v>5504</v>
      </c>
      <c r="P294" s="175">
        <f>[1]CapWorks_WC!P149</f>
        <v>2183</v>
      </c>
      <c r="Q294" s="175">
        <f>[1]CapWorks_WC!Q149</f>
        <v>602</v>
      </c>
      <c r="R294" s="175">
        <f>[1]CapWorks_WC!R149</f>
        <v>1964</v>
      </c>
      <c r="S294" s="175">
        <f>[1]CapWorks_WC!S149</f>
        <v>1943</v>
      </c>
      <c r="T294" s="175">
        <f>[1]CapWorks_WC!T149</f>
        <v>2400</v>
      </c>
      <c r="U294" s="175">
        <f>[1]CapWorks_WC!U149</f>
        <v>8053</v>
      </c>
      <c r="V294" s="175">
        <f>[1]CapWorks_WC!V149</f>
        <v>7981</v>
      </c>
      <c r="W294" s="175">
        <f>[1]CapWorks_WC!W149</f>
        <v>8777</v>
      </c>
      <c r="X294" s="175">
        <f>[1]CapWorks_WC!X149</f>
        <v>2002.8629699476653</v>
      </c>
      <c r="Y294" s="175">
        <f>[1]CapWorks_WC!Y149</f>
        <v>2240.1479523436242</v>
      </c>
      <c r="Z294" s="175">
        <f>[1]CapWorks_WC!Z149</f>
        <v>9512.6282690591743</v>
      </c>
      <c r="AA294" s="175">
        <f>[1]CapWorks_WC!AA149</f>
        <v>7733.1107394162082</v>
      </c>
      <c r="AB294" s="175">
        <f>[1]CapWorks_WC!AB149</f>
        <v>1033.8832836393408</v>
      </c>
      <c r="AC294" s="175">
        <f>[1]CapWorks_WC!AC149</f>
        <v>1059.7303657303244</v>
      </c>
      <c r="AD294" s="175">
        <f>[1]CapWorks_WC!AD149</f>
        <v>1086.2236248735821</v>
      </c>
      <c r="AE294" s="175">
        <f>[1]CapWorks_WC!AE149</f>
        <v>1113.3792154954217</v>
      </c>
      <c r="AF294" s="175">
        <f>[1]CapWorks_WC!AF149</f>
        <v>1141.2136958828071</v>
      </c>
      <c r="AG294" s="175">
        <f>[1]CapWorks_WC!AG149</f>
        <v>1169.7440382798773</v>
      </c>
      <c r="AH294" s="176">
        <f>[1]CapWorks_WC!AH149</f>
        <v>1198.987639236874</v>
      </c>
    </row>
    <row r="295" spans="2:34" ht="12.75" hidden="1" customHeight="1" outlineLevel="2" x14ac:dyDescent="0.25">
      <c r="B295" s="140"/>
      <c r="C295" s="141"/>
      <c r="D295" s="165" t="str">
        <f>[1]CapWorks_WC!D150</f>
        <v>Infrastructure Assets - Plant, machinery and equipment</v>
      </c>
      <c r="E295" s="143"/>
      <c r="F295" s="143"/>
      <c r="G295" s="143"/>
      <c r="H295" s="143"/>
      <c r="I295" s="25"/>
      <c r="J295" s="25"/>
      <c r="K295" s="25"/>
      <c r="L295" s="25"/>
      <c r="M295" s="25"/>
      <c r="N295" s="167">
        <f>SUM([1]Forecast_Gen!O911,[1]Forecast_Wat!O895,[1]Forecast_Sew!O895,[1]Forecast_Waste!O932,[1]Forecast_OthBiz!O895)</f>
        <v>0</v>
      </c>
      <c r="O295" s="167">
        <f>[1]CapWorks_WC!O150</f>
        <v>1000</v>
      </c>
      <c r="P295" s="175">
        <f>[1]CapWorks_WC!P150</f>
        <v>1500</v>
      </c>
      <c r="Q295" s="175">
        <f>[1]CapWorks_WC!Q150</f>
        <v>1500</v>
      </c>
      <c r="R295" s="175">
        <f>[1]CapWorks_WC!R150</f>
        <v>1500</v>
      </c>
      <c r="S295" s="175">
        <f>[1]CapWorks_WC!S150</f>
        <v>1500</v>
      </c>
      <c r="T295" s="175">
        <f>[1]CapWorks_WC!T150</f>
        <v>1500</v>
      </c>
      <c r="U295" s="175">
        <f>[1]CapWorks_WC!U150</f>
        <v>1500</v>
      </c>
      <c r="V295" s="175">
        <f>[1]CapWorks_WC!V150</f>
        <v>1500</v>
      </c>
      <c r="W295" s="175">
        <f>[1]CapWorks_WC!W150</f>
        <v>1500</v>
      </c>
      <c r="X295" s="175">
        <f>[1]CapWorks_WC!X150</f>
        <v>1500</v>
      </c>
      <c r="Y295" s="175">
        <f>[1]CapWorks_WC!Y150</f>
        <v>0</v>
      </c>
      <c r="Z295" s="175">
        <f>[1]CapWorks_WC!Z150</f>
        <v>0</v>
      </c>
      <c r="AA295" s="175">
        <f>[1]CapWorks_WC!AA150</f>
        <v>0</v>
      </c>
      <c r="AB295" s="175">
        <f>[1]CapWorks_WC!AB150</f>
        <v>0</v>
      </c>
      <c r="AC295" s="175">
        <f>[1]CapWorks_WC!AC150</f>
        <v>0</v>
      </c>
      <c r="AD295" s="175">
        <f>[1]CapWorks_WC!AD150</f>
        <v>0</v>
      </c>
      <c r="AE295" s="175">
        <f>[1]CapWorks_WC!AE150</f>
        <v>0</v>
      </c>
      <c r="AF295" s="175">
        <f>[1]CapWorks_WC!AF150</f>
        <v>0</v>
      </c>
      <c r="AG295" s="175">
        <f>[1]CapWorks_WC!AG150</f>
        <v>0</v>
      </c>
      <c r="AH295" s="176">
        <f>[1]CapWorks_WC!AH150</f>
        <v>0</v>
      </c>
    </row>
    <row r="296" spans="2:34" ht="12.75" hidden="1" customHeight="1" outlineLevel="2" x14ac:dyDescent="0.25">
      <c r="B296" s="140"/>
      <c r="C296" s="141"/>
      <c r="D296" s="165" t="str">
        <f>[1]CapWorks_WC!D151</f>
        <v>Infrastructure Assets - Fixutres, fittings and furniture</v>
      </c>
      <c r="E296" s="143"/>
      <c r="F296" s="143"/>
      <c r="G296" s="143"/>
      <c r="H296" s="143"/>
      <c r="I296" s="25"/>
      <c r="J296" s="25"/>
      <c r="K296" s="25"/>
      <c r="L296" s="25"/>
      <c r="M296" s="25"/>
      <c r="N296" s="167">
        <f>SUM([1]Forecast_Gen!O912,[1]Forecast_Wat!O896,[1]Forecast_Sew!O896,[1]Forecast_Waste!O933,[1]Forecast_OthBiz!O896)</f>
        <v>0</v>
      </c>
      <c r="O296" s="167">
        <f>[1]CapWorks_WC!O151</f>
        <v>0</v>
      </c>
      <c r="P296" s="175">
        <f>[1]CapWorks_WC!P151</f>
        <v>0</v>
      </c>
      <c r="Q296" s="175">
        <f>[1]CapWorks_WC!Q151</f>
        <v>0</v>
      </c>
      <c r="R296" s="175">
        <f>[1]CapWorks_WC!R151</f>
        <v>0</v>
      </c>
      <c r="S296" s="175">
        <f>[1]CapWorks_WC!S151</f>
        <v>0</v>
      </c>
      <c r="T296" s="175">
        <f>[1]CapWorks_WC!T151</f>
        <v>0</v>
      </c>
      <c r="U296" s="175">
        <f>[1]CapWorks_WC!U151</f>
        <v>0</v>
      </c>
      <c r="V296" s="175">
        <f>[1]CapWorks_WC!V151</f>
        <v>0</v>
      </c>
      <c r="W296" s="175">
        <f>[1]CapWorks_WC!W151</f>
        <v>0</v>
      </c>
      <c r="X296" s="175">
        <f>[1]CapWorks_WC!X151</f>
        <v>0</v>
      </c>
      <c r="Y296" s="175">
        <f>[1]CapWorks_WC!Y151</f>
        <v>0</v>
      </c>
      <c r="Z296" s="175">
        <f>[1]CapWorks_WC!Z151</f>
        <v>0</v>
      </c>
      <c r="AA296" s="175">
        <f>[1]CapWorks_WC!AA151</f>
        <v>0</v>
      </c>
      <c r="AB296" s="175">
        <f>[1]CapWorks_WC!AB151</f>
        <v>0</v>
      </c>
      <c r="AC296" s="175">
        <f>[1]CapWorks_WC!AC151</f>
        <v>0</v>
      </c>
      <c r="AD296" s="175">
        <f>[1]CapWorks_WC!AD151</f>
        <v>0</v>
      </c>
      <c r="AE296" s="175">
        <f>[1]CapWorks_WC!AE151</f>
        <v>0</v>
      </c>
      <c r="AF296" s="175">
        <f>[1]CapWorks_WC!AF151</f>
        <v>0</v>
      </c>
      <c r="AG296" s="175">
        <f>[1]CapWorks_WC!AG151</f>
        <v>0</v>
      </c>
      <c r="AH296" s="176">
        <f>[1]CapWorks_WC!AH151</f>
        <v>0</v>
      </c>
    </row>
    <row r="297" spans="2:34" ht="12.75" hidden="1" customHeight="1" outlineLevel="2" x14ac:dyDescent="0.25">
      <c r="B297" s="140"/>
      <c r="C297" s="141"/>
      <c r="D297" s="165" t="str">
        <f>[1]CapWorks_WC!D152</f>
        <v>Infrastructure Assets - Computers and telecommunications</v>
      </c>
      <c r="E297" s="143"/>
      <c r="F297" s="143"/>
      <c r="G297" s="143"/>
      <c r="H297" s="143"/>
      <c r="I297" s="25"/>
      <c r="J297" s="25"/>
      <c r="K297" s="25"/>
      <c r="L297" s="25"/>
      <c r="M297" s="25"/>
      <c r="N297" s="167">
        <f>SUM([1]Forecast_Gen!O913,[1]Forecast_Wat!O897,[1]Forecast_Sew!O897,[1]Forecast_Waste!O934,[1]Forecast_OthBiz!O897)</f>
        <v>0</v>
      </c>
      <c r="O297" s="167">
        <f>[1]CapWorks_WC!O152</f>
        <v>161</v>
      </c>
      <c r="P297" s="175">
        <f>[1]CapWorks_WC!P152</f>
        <v>231</v>
      </c>
      <c r="Q297" s="175">
        <f>[1]CapWorks_WC!Q152</f>
        <v>121</v>
      </c>
      <c r="R297" s="175">
        <f>[1]CapWorks_WC!R152</f>
        <v>248</v>
      </c>
      <c r="S297" s="175">
        <f>[1]CapWorks_WC!S152</f>
        <v>124</v>
      </c>
      <c r="T297" s="175">
        <f>[1]CapWorks_WC!T152</f>
        <v>146</v>
      </c>
      <c r="U297" s="175">
        <f>[1]CapWorks_WC!U152</f>
        <v>199</v>
      </c>
      <c r="V297" s="175">
        <f>[1]CapWorks_WC!V152</f>
        <v>202</v>
      </c>
      <c r="W297" s="175">
        <f>[1]CapWorks_WC!W152</f>
        <v>250</v>
      </c>
      <c r="X297" s="175">
        <f>[1]CapWorks_WC!X152</f>
        <v>250</v>
      </c>
      <c r="Y297" s="175">
        <f>[1]CapWorks_WC!Y152</f>
        <v>0</v>
      </c>
      <c r="Z297" s="175">
        <f>[1]CapWorks_WC!Z152</f>
        <v>0</v>
      </c>
      <c r="AA297" s="175">
        <f>[1]CapWorks_WC!AA152</f>
        <v>0</v>
      </c>
      <c r="AB297" s="175">
        <f>[1]CapWorks_WC!AB152</f>
        <v>0</v>
      </c>
      <c r="AC297" s="175">
        <f>[1]CapWorks_WC!AC152</f>
        <v>0</v>
      </c>
      <c r="AD297" s="175">
        <f>[1]CapWorks_WC!AD152</f>
        <v>0</v>
      </c>
      <c r="AE297" s="175">
        <f>[1]CapWorks_WC!AE152</f>
        <v>0</v>
      </c>
      <c r="AF297" s="175">
        <f>[1]CapWorks_WC!AF152</f>
        <v>0</v>
      </c>
      <c r="AG297" s="175">
        <f>[1]CapWorks_WC!AG152</f>
        <v>0</v>
      </c>
      <c r="AH297" s="176">
        <f>[1]CapWorks_WC!AH152</f>
        <v>0</v>
      </c>
    </row>
    <row r="298" spans="2:34" ht="12.75" hidden="1" customHeight="1" outlineLevel="2" x14ac:dyDescent="0.25">
      <c r="B298" s="140"/>
      <c r="C298" s="141"/>
      <c r="D298" s="165" t="str">
        <f>[1]CapWorks_WC!D153</f>
        <v>Infrastructure Assets - Other</v>
      </c>
      <c r="E298" s="143"/>
      <c r="F298" s="143"/>
      <c r="G298" s="143"/>
      <c r="H298" s="143"/>
      <c r="I298" s="25"/>
      <c r="J298" s="25"/>
      <c r="K298" s="25"/>
      <c r="L298" s="25"/>
      <c r="M298" s="25"/>
      <c r="N298" s="167">
        <f>SUM([1]Forecast_Gen!O914,[1]Forecast_Wat!O898,[1]Forecast_Sew!O898,[1]Forecast_Waste!O935,[1]Forecast_OthBiz!O898)</f>
        <v>0</v>
      </c>
      <c r="O298" s="167">
        <f>[1]CapWorks_WC!O153</f>
        <v>0</v>
      </c>
      <c r="P298" s="175">
        <f>[1]CapWorks_WC!P153</f>
        <v>0</v>
      </c>
      <c r="Q298" s="175">
        <f>[1]CapWorks_WC!Q153</f>
        <v>0</v>
      </c>
      <c r="R298" s="175">
        <f>[1]CapWorks_WC!R153</f>
        <v>0</v>
      </c>
      <c r="S298" s="175">
        <f>[1]CapWorks_WC!S153</f>
        <v>0</v>
      </c>
      <c r="T298" s="175">
        <f>[1]CapWorks_WC!T153</f>
        <v>0</v>
      </c>
      <c r="U298" s="175">
        <f>[1]CapWorks_WC!U153</f>
        <v>0</v>
      </c>
      <c r="V298" s="175">
        <f>[1]CapWorks_WC!V153</f>
        <v>0</v>
      </c>
      <c r="W298" s="175">
        <f>[1]CapWorks_WC!W153</f>
        <v>0</v>
      </c>
      <c r="X298" s="175">
        <f>[1]CapWorks_WC!X153</f>
        <v>0</v>
      </c>
      <c r="Y298" s="175">
        <f>[1]CapWorks_WC!Y153</f>
        <v>0</v>
      </c>
      <c r="Z298" s="175">
        <f>[1]CapWorks_WC!Z153</f>
        <v>0</v>
      </c>
      <c r="AA298" s="175">
        <f>[1]CapWorks_WC!AA153</f>
        <v>0</v>
      </c>
      <c r="AB298" s="175">
        <f>[1]CapWorks_WC!AB153</f>
        <v>0</v>
      </c>
      <c r="AC298" s="175">
        <f>[1]CapWorks_WC!AC153</f>
        <v>0</v>
      </c>
      <c r="AD298" s="175">
        <f>[1]CapWorks_WC!AD153</f>
        <v>0</v>
      </c>
      <c r="AE298" s="175">
        <f>[1]CapWorks_WC!AE153</f>
        <v>0</v>
      </c>
      <c r="AF298" s="175">
        <f>[1]CapWorks_WC!AF153</f>
        <v>0</v>
      </c>
      <c r="AG298" s="175">
        <f>[1]CapWorks_WC!AG153</f>
        <v>0</v>
      </c>
      <c r="AH298" s="176">
        <f>[1]CapWorks_WC!AH153</f>
        <v>0</v>
      </c>
    </row>
    <row r="299" spans="2:34" ht="12.75" hidden="1" customHeight="1" outlineLevel="2" x14ac:dyDescent="0.25">
      <c r="B299" s="140"/>
      <c r="C299" s="141"/>
      <c r="D299" s="165" t="str">
        <f>[1]CapWorks_WC!D154</f>
        <v>Infrastructure Assets - Capital Work in Progress</v>
      </c>
      <c r="E299" s="143"/>
      <c r="F299" s="143"/>
      <c r="G299" s="143"/>
      <c r="H299" s="143"/>
      <c r="I299" s="25"/>
      <c r="J299" s="25"/>
      <c r="K299" s="25"/>
      <c r="L299" s="25"/>
      <c r="M299" s="25"/>
      <c r="N299" s="167">
        <f>SUM([1]Forecast_Gen!O915,[1]Forecast_Wat!O899,[1]Forecast_Sew!O899,[1]Forecast_Waste!O936,[1]Forecast_OthBiz!O899)</f>
        <v>0</v>
      </c>
      <c r="O299" s="167">
        <f>[1]CapWorks_WC!O154</f>
        <v>0</v>
      </c>
      <c r="P299" s="175">
        <f>[1]CapWorks_WC!P154</f>
        <v>0</v>
      </c>
      <c r="Q299" s="175">
        <f>[1]CapWorks_WC!Q154</f>
        <v>0</v>
      </c>
      <c r="R299" s="175">
        <f>[1]CapWorks_WC!R154</f>
        <v>0</v>
      </c>
      <c r="S299" s="175">
        <f>[1]CapWorks_WC!S154</f>
        <v>0</v>
      </c>
      <c r="T299" s="175">
        <f>[1]CapWorks_WC!T154</f>
        <v>0</v>
      </c>
      <c r="U299" s="175">
        <f>[1]CapWorks_WC!U154</f>
        <v>0</v>
      </c>
      <c r="V299" s="175">
        <f>[1]CapWorks_WC!V154</f>
        <v>0</v>
      </c>
      <c r="W299" s="175">
        <f>[1]CapWorks_WC!W154</f>
        <v>0</v>
      </c>
      <c r="X299" s="175">
        <f>[1]CapWorks_WC!X154</f>
        <v>0</v>
      </c>
      <c r="Y299" s="175">
        <f>[1]CapWorks_WC!Y154</f>
        <v>0</v>
      </c>
      <c r="Z299" s="175">
        <f>[1]CapWorks_WC!Z154</f>
        <v>0</v>
      </c>
      <c r="AA299" s="175">
        <f>[1]CapWorks_WC!AA154</f>
        <v>0</v>
      </c>
      <c r="AB299" s="175">
        <f>[1]CapWorks_WC!AB154</f>
        <v>0</v>
      </c>
      <c r="AC299" s="175">
        <f>[1]CapWorks_WC!AC154</f>
        <v>0</v>
      </c>
      <c r="AD299" s="175">
        <f>[1]CapWorks_WC!AD154</f>
        <v>0</v>
      </c>
      <c r="AE299" s="175">
        <f>[1]CapWorks_WC!AE154</f>
        <v>0</v>
      </c>
      <c r="AF299" s="175">
        <f>[1]CapWorks_WC!AF154</f>
        <v>0</v>
      </c>
      <c r="AG299" s="175">
        <f>[1]CapWorks_WC!AG154</f>
        <v>0</v>
      </c>
      <c r="AH299" s="176">
        <f>[1]CapWorks_WC!AH154</f>
        <v>0</v>
      </c>
    </row>
    <row r="300" spans="2:34" ht="12.75" hidden="1" customHeight="1" outlineLevel="2" x14ac:dyDescent="0.25">
      <c r="B300" s="140"/>
      <c r="C300" s="141"/>
      <c r="D300" s="165" t="str">
        <f>[1]CapWorks_WC!D155</f>
        <v>Infrastructure Assets - LED Lighting</v>
      </c>
      <c r="E300" s="143"/>
      <c r="F300" s="143"/>
      <c r="G300" s="143"/>
      <c r="H300" s="143"/>
      <c r="I300" s="25"/>
      <c r="J300" s="25"/>
      <c r="K300" s="25"/>
      <c r="L300" s="25"/>
      <c r="M300" s="25"/>
      <c r="N300" s="167">
        <f>SUM([1]Forecast_Gen!O916,[1]Forecast_Wat!O900,[1]Forecast_Sew!O900,[1]Forecast_Waste!O937,[1]Forecast_OthBiz!O900)</f>
        <v>0</v>
      </c>
      <c r="O300" s="167">
        <f>[1]CapWorks_WC!O155</f>
        <v>0</v>
      </c>
      <c r="P300" s="175">
        <f>[1]CapWorks_WC!P155</f>
        <v>0</v>
      </c>
      <c r="Q300" s="175">
        <f>[1]CapWorks_WC!Q155</f>
        <v>0</v>
      </c>
      <c r="R300" s="175">
        <f>[1]CapWorks_WC!R155</f>
        <v>0</v>
      </c>
      <c r="S300" s="175">
        <f>[1]CapWorks_WC!S155</f>
        <v>0</v>
      </c>
      <c r="T300" s="175">
        <f>[1]CapWorks_WC!T155</f>
        <v>0</v>
      </c>
      <c r="U300" s="175">
        <f>[1]CapWorks_WC!U155</f>
        <v>0</v>
      </c>
      <c r="V300" s="175">
        <f>[1]CapWorks_WC!V155</f>
        <v>0</v>
      </c>
      <c r="W300" s="175">
        <f>[1]CapWorks_WC!W155</f>
        <v>0</v>
      </c>
      <c r="X300" s="175">
        <f>[1]CapWorks_WC!X155</f>
        <v>0</v>
      </c>
      <c r="Y300" s="175">
        <f>[1]CapWorks_WC!Y155</f>
        <v>0</v>
      </c>
      <c r="Z300" s="175">
        <f>[1]CapWorks_WC!Z155</f>
        <v>0</v>
      </c>
      <c r="AA300" s="175">
        <f>[1]CapWorks_WC!AA155</f>
        <v>0</v>
      </c>
      <c r="AB300" s="175">
        <f>[1]CapWorks_WC!AB155</f>
        <v>0</v>
      </c>
      <c r="AC300" s="175">
        <f>[1]CapWorks_WC!AC155</f>
        <v>0</v>
      </c>
      <c r="AD300" s="175">
        <f>[1]CapWorks_WC!AD155</f>
        <v>0</v>
      </c>
      <c r="AE300" s="175">
        <f>[1]CapWorks_WC!AE155</f>
        <v>0</v>
      </c>
      <c r="AF300" s="175">
        <f>[1]CapWorks_WC!AF155</f>
        <v>0</v>
      </c>
      <c r="AG300" s="175">
        <f>[1]CapWorks_WC!AG155</f>
        <v>0</v>
      </c>
      <c r="AH300" s="176">
        <f>[1]CapWorks_WC!AH155</f>
        <v>0</v>
      </c>
    </row>
    <row r="301" spans="2:34" ht="12.75" hidden="1" customHeight="1" outlineLevel="2" x14ac:dyDescent="0.25">
      <c r="B301" s="140"/>
      <c r="C301" s="141"/>
      <c r="D301" s="165" t="str">
        <f>[1]CapWorks_WC!D156</f>
        <v>Infrastructure Assets - Cemetery</v>
      </c>
      <c r="E301" s="143"/>
      <c r="F301" s="143"/>
      <c r="G301" s="143"/>
      <c r="H301" s="143"/>
      <c r="I301" s="25"/>
      <c r="J301" s="25"/>
      <c r="K301" s="25"/>
      <c r="L301" s="25"/>
      <c r="M301" s="25"/>
      <c r="N301" s="167">
        <f>SUM([1]Forecast_Gen!O917,[1]Forecast_Wat!O901,[1]Forecast_Sew!O901,[1]Forecast_Waste!O938,[1]Forecast_OthBiz!O901)</f>
        <v>0</v>
      </c>
      <c r="O301" s="167">
        <f>[1]CapWorks_WC!O156</f>
        <v>200</v>
      </c>
      <c r="P301" s="175">
        <f>[1]CapWorks_WC!P156</f>
        <v>0</v>
      </c>
      <c r="Q301" s="175">
        <f>[1]CapWorks_WC!Q156</f>
        <v>0</v>
      </c>
      <c r="R301" s="175">
        <f>[1]CapWorks_WC!R156</f>
        <v>0</v>
      </c>
      <c r="S301" s="175">
        <f>[1]CapWorks_WC!S156</f>
        <v>0</v>
      </c>
      <c r="T301" s="175">
        <f>[1]CapWorks_WC!T156</f>
        <v>0</v>
      </c>
      <c r="U301" s="175">
        <f>[1]CapWorks_WC!U156</f>
        <v>0</v>
      </c>
      <c r="V301" s="175">
        <f>[1]CapWorks_WC!V156</f>
        <v>0</v>
      </c>
      <c r="W301" s="175">
        <f>[1]CapWorks_WC!W156</f>
        <v>0</v>
      </c>
      <c r="X301" s="175">
        <f>[1]CapWorks_WC!X156</f>
        <v>0</v>
      </c>
      <c r="Y301" s="175">
        <f>[1]CapWorks_WC!Y156</f>
        <v>0</v>
      </c>
      <c r="Z301" s="175">
        <f>[1]CapWorks_WC!Z156</f>
        <v>0</v>
      </c>
      <c r="AA301" s="175">
        <f>[1]CapWorks_WC!AA156</f>
        <v>0</v>
      </c>
      <c r="AB301" s="175">
        <f>[1]CapWorks_WC!AB156</f>
        <v>0</v>
      </c>
      <c r="AC301" s="175">
        <f>[1]CapWorks_WC!AC156</f>
        <v>0</v>
      </c>
      <c r="AD301" s="175">
        <f>[1]CapWorks_WC!AD156</f>
        <v>0</v>
      </c>
      <c r="AE301" s="175">
        <f>[1]CapWorks_WC!AE156</f>
        <v>0</v>
      </c>
      <c r="AF301" s="175">
        <f>[1]CapWorks_WC!AF156</f>
        <v>0</v>
      </c>
      <c r="AG301" s="175">
        <f>[1]CapWorks_WC!AG156</f>
        <v>0</v>
      </c>
      <c r="AH301" s="176">
        <f>[1]CapWorks_WC!AH156</f>
        <v>0</v>
      </c>
    </row>
    <row r="302" spans="2:34" ht="12.75" hidden="1" customHeight="1" outlineLevel="2" x14ac:dyDescent="0.25">
      <c r="B302" s="140"/>
      <c r="C302" s="141"/>
      <c r="D302" s="165" t="str">
        <f>[1]CapWorks_WC!D157</f>
        <v>Infrastructure Assets - Landfill cells</v>
      </c>
      <c r="E302" s="143"/>
      <c r="F302" s="143"/>
      <c r="G302" s="143"/>
      <c r="H302" s="143"/>
      <c r="I302" s="25"/>
      <c r="J302" s="25"/>
      <c r="K302" s="25"/>
      <c r="L302" s="25"/>
      <c r="M302" s="25"/>
      <c r="N302" s="167">
        <f>SUM([1]Forecast_Gen!O918,[1]Forecast_Wat!O902,[1]Forecast_Sew!O902,[1]Forecast_Waste!O939,[1]Forecast_OthBiz!O902)</f>
        <v>0</v>
      </c>
      <c r="O302" s="167">
        <f>[1]CapWorks_WC!O157</f>
        <v>120</v>
      </c>
      <c r="P302" s="175">
        <f>[1]CapWorks_WC!P157</f>
        <v>0</v>
      </c>
      <c r="Q302" s="175">
        <f>[1]CapWorks_WC!Q157</f>
        <v>0</v>
      </c>
      <c r="R302" s="175">
        <f>[1]CapWorks_WC!R157</f>
        <v>0</v>
      </c>
      <c r="S302" s="175">
        <f>[1]CapWorks_WC!S157</f>
        <v>0</v>
      </c>
      <c r="T302" s="175">
        <f>[1]CapWorks_WC!T157</f>
        <v>0</v>
      </c>
      <c r="U302" s="175">
        <f>[1]CapWorks_WC!U157</f>
        <v>0</v>
      </c>
      <c r="V302" s="175">
        <f>[1]CapWorks_WC!V157</f>
        <v>0</v>
      </c>
      <c r="W302" s="175">
        <f>[1]CapWorks_WC!W157</f>
        <v>0</v>
      </c>
      <c r="X302" s="175">
        <f>[1]CapWorks_WC!X157</f>
        <v>0</v>
      </c>
      <c r="Y302" s="175">
        <f>[1]CapWorks_WC!Y157</f>
        <v>0</v>
      </c>
      <c r="Z302" s="175">
        <f>[1]CapWorks_WC!Z157</f>
        <v>0</v>
      </c>
      <c r="AA302" s="175">
        <f>[1]CapWorks_WC!AA157</f>
        <v>0</v>
      </c>
      <c r="AB302" s="175">
        <f>[1]CapWorks_WC!AB157</f>
        <v>0</v>
      </c>
      <c r="AC302" s="175">
        <f>[1]CapWorks_WC!AC157</f>
        <v>0</v>
      </c>
      <c r="AD302" s="175">
        <f>[1]CapWorks_WC!AD157</f>
        <v>0</v>
      </c>
      <c r="AE302" s="175">
        <f>[1]CapWorks_WC!AE157</f>
        <v>0</v>
      </c>
      <c r="AF302" s="175">
        <f>[1]CapWorks_WC!AF157</f>
        <v>0</v>
      </c>
      <c r="AG302" s="175">
        <f>[1]CapWorks_WC!AG157</f>
        <v>0</v>
      </c>
      <c r="AH302" s="176">
        <f>[1]CapWorks_WC!AH157</f>
        <v>0</v>
      </c>
    </row>
    <row r="303" spans="2:34" ht="12.75" hidden="1" customHeight="1" outlineLevel="2" x14ac:dyDescent="0.25">
      <c r="B303" s="140"/>
      <c r="C303" s="141"/>
      <c r="D303" s="165" t="str">
        <f>[1]CapWorks_WC!D158</f>
        <v>Infrastructure Assets - Capital Works Sustainability Adjustment</v>
      </c>
      <c r="E303" s="143"/>
      <c r="F303" s="143"/>
      <c r="G303" s="143"/>
      <c r="H303" s="143"/>
      <c r="I303" s="25"/>
      <c r="J303" s="25"/>
      <c r="K303" s="25"/>
      <c r="L303" s="25"/>
      <c r="M303" s="25"/>
      <c r="N303" s="167">
        <f>SUM([1]Forecast_Gen!O919,[1]Forecast_Wat!O903,[1]Forecast_Sew!O903,[1]Forecast_Waste!O940,[1]Forecast_OthBiz!O903)</f>
        <v>0</v>
      </c>
      <c r="O303" s="167">
        <f>[1]CapWorks_WC!O158</f>
        <v>0</v>
      </c>
      <c r="P303" s="175">
        <f>[1]CapWorks_WC!P158</f>
        <v>0</v>
      </c>
      <c r="Q303" s="175">
        <f>[1]CapWorks_WC!Q158</f>
        <v>0</v>
      </c>
      <c r="R303" s="175">
        <f>[1]CapWorks_WC!R158</f>
        <v>0</v>
      </c>
      <c r="S303" s="175">
        <f>[1]CapWorks_WC!S158</f>
        <v>0</v>
      </c>
      <c r="T303" s="175">
        <f>[1]CapWorks_WC!T158</f>
        <v>0</v>
      </c>
      <c r="U303" s="175">
        <f>[1]CapWorks_WC!U158</f>
        <v>0</v>
      </c>
      <c r="V303" s="175">
        <f>[1]CapWorks_WC!V158</f>
        <v>0</v>
      </c>
      <c r="W303" s="175">
        <f>[1]CapWorks_WC!W158</f>
        <v>0</v>
      </c>
      <c r="X303" s="175">
        <f>[1]CapWorks_WC!X158</f>
        <v>0</v>
      </c>
      <c r="Y303" s="175">
        <f>[1]CapWorks_WC!Y158</f>
        <v>0</v>
      </c>
      <c r="Z303" s="175">
        <f>[1]CapWorks_WC!Z158</f>
        <v>0</v>
      </c>
      <c r="AA303" s="175">
        <f>[1]CapWorks_WC!AA158</f>
        <v>0</v>
      </c>
      <c r="AB303" s="175">
        <f>[1]CapWorks_WC!AB158</f>
        <v>0</v>
      </c>
      <c r="AC303" s="175">
        <f>[1]CapWorks_WC!AC158</f>
        <v>0</v>
      </c>
      <c r="AD303" s="175">
        <f>[1]CapWorks_WC!AD158</f>
        <v>0</v>
      </c>
      <c r="AE303" s="175">
        <f>[1]CapWorks_WC!AE158</f>
        <v>0</v>
      </c>
      <c r="AF303" s="175">
        <f>[1]CapWorks_WC!AF158</f>
        <v>0</v>
      </c>
      <c r="AG303" s="175">
        <f>[1]CapWorks_WC!AG158</f>
        <v>0</v>
      </c>
      <c r="AH303" s="176">
        <f>[1]CapWorks_WC!AH158</f>
        <v>0</v>
      </c>
    </row>
    <row r="304" spans="2:34" ht="12.75" hidden="1" customHeight="1" outlineLevel="2" x14ac:dyDescent="0.25">
      <c r="B304" s="140"/>
      <c r="C304" s="141"/>
      <c r="D304" s="165" t="str">
        <f>[1]CapWorks_WC!D159</f>
        <v>Infrastructure Assets - Additional Capital Works due to SRV</v>
      </c>
      <c r="E304" s="143"/>
      <c r="F304" s="143"/>
      <c r="G304" s="143"/>
      <c r="H304" s="143"/>
      <c r="I304" s="25"/>
      <c r="J304" s="25"/>
      <c r="K304" s="25"/>
      <c r="L304" s="25"/>
      <c r="M304" s="25"/>
      <c r="N304" s="167">
        <f>SUM([1]Forecast_Gen!O920,[1]Forecast_Wat!O904,[1]Forecast_Sew!O904,[1]Forecast_Waste!O941,[1]Forecast_OthBiz!O904)</f>
        <v>0</v>
      </c>
      <c r="O304" s="167">
        <f>[1]CapWorks_WC!O159</f>
        <v>0</v>
      </c>
      <c r="P304" s="175">
        <f>[1]CapWorks_WC!P159</f>
        <v>1600</v>
      </c>
      <c r="Q304" s="175">
        <f>[1]CapWorks_WC!Q159</f>
        <v>3100</v>
      </c>
      <c r="R304" s="175">
        <f>[1]CapWorks_WC!R159</f>
        <v>4900</v>
      </c>
      <c r="S304" s="175">
        <f>[1]CapWorks_WC!S159</f>
        <v>6400</v>
      </c>
      <c r="T304" s="175">
        <f>[1]CapWorks_WC!T159</f>
        <v>6600</v>
      </c>
      <c r="U304" s="175">
        <f>[1]CapWorks_WC!U159</f>
        <v>6500</v>
      </c>
      <c r="V304" s="175">
        <f>[1]CapWorks_WC!V159</f>
        <v>6600</v>
      </c>
      <c r="W304" s="175">
        <f>[1]CapWorks_WC!W159</f>
        <v>7200</v>
      </c>
      <c r="X304" s="175">
        <f>[1]CapWorks_WC!X159</f>
        <v>7150</v>
      </c>
      <c r="Y304" s="175">
        <f>[1]CapWorks_WC!Y159</f>
        <v>0</v>
      </c>
      <c r="Z304" s="175">
        <f>[1]CapWorks_WC!Z159</f>
        <v>0</v>
      </c>
      <c r="AA304" s="175">
        <f>[1]CapWorks_WC!AA159</f>
        <v>0</v>
      </c>
      <c r="AB304" s="175">
        <f>[1]CapWorks_WC!AB159</f>
        <v>0</v>
      </c>
      <c r="AC304" s="175">
        <f>[1]CapWorks_WC!AC159</f>
        <v>0</v>
      </c>
      <c r="AD304" s="175">
        <f>[1]CapWorks_WC!AD159</f>
        <v>0</v>
      </c>
      <c r="AE304" s="175">
        <f>[1]CapWorks_WC!AE159</f>
        <v>0</v>
      </c>
      <c r="AF304" s="175">
        <f>[1]CapWorks_WC!AF159</f>
        <v>0</v>
      </c>
      <c r="AG304" s="175">
        <f>[1]CapWorks_WC!AG159</f>
        <v>0</v>
      </c>
      <c r="AH304" s="176">
        <f>[1]CapWorks_WC!AH159</f>
        <v>0</v>
      </c>
    </row>
    <row r="305" spans="1:35" ht="12.75" hidden="1" customHeight="1" outlineLevel="2" x14ac:dyDescent="0.25">
      <c r="B305" s="140"/>
      <c r="C305" s="141"/>
      <c r="D305" s="165" t="str">
        <f>[1]CapWorks_WC!D160</f>
        <v xml:space="preserve">Infrastructure Assets - Spare capex 6 </v>
      </c>
      <c r="E305" s="143"/>
      <c r="F305" s="143"/>
      <c r="G305" s="143"/>
      <c r="H305" s="143"/>
      <c r="I305" s="25"/>
      <c r="J305" s="25"/>
      <c r="K305" s="25"/>
      <c r="L305" s="25"/>
      <c r="M305" s="25"/>
      <c r="N305" s="167">
        <f>SUM([1]Forecast_Gen!O921,[1]Forecast_Wat!O905,[1]Forecast_Sew!O905,[1]Forecast_Waste!O942,[1]Forecast_OthBiz!O905)</f>
        <v>0</v>
      </c>
      <c r="O305" s="167">
        <f>[1]CapWorks_WC!O160</f>
        <v>0</v>
      </c>
      <c r="P305" s="175">
        <f>[1]CapWorks_WC!P160</f>
        <v>0</v>
      </c>
      <c r="Q305" s="175">
        <f>[1]CapWorks_WC!Q160</f>
        <v>0</v>
      </c>
      <c r="R305" s="175">
        <f>[1]CapWorks_WC!R160</f>
        <v>0</v>
      </c>
      <c r="S305" s="175">
        <f>[1]CapWorks_WC!S160</f>
        <v>0</v>
      </c>
      <c r="T305" s="175">
        <f>[1]CapWorks_WC!T160</f>
        <v>0</v>
      </c>
      <c r="U305" s="175">
        <f>[1]CapWorks_WC!U160</f>
        <v>0</v>
      </c>
      <c r="V305" s="175">
        <f>[1]CapWorks_WC!V160</f>
        <v>0</v>
      </c>
      <c r="W305" s="175">
        <f>[1]CapWorks_WC!W160</f>
        <v>0</v>
      </c>
      <c r="X305" s="175">
        <f>[1]CapWorks_WC!X160</f>
        <v>0</v>
      </c>
      <c r="Y305" s="175">
        <f>[1]CapWorks_WC!Y160</f>
        <v>0</v>
      </c>
      <c r="Z305" s="175">
        <f>[1]CapWorks_WC!Z160</f>
        <v>0</v>
      </c>
      <c r="AA305" s="175">
        <f>[1]CapWorks_WC!AA160</f>
        <v>0</v>
      </c>
      <c r="AB305" s="175">
        <f>[1]CapWorks_WC!AB160</f>
        <v>0</v>
      </c>
      <c r="AC305" s="175">
        <f>[1]CapWorks_WC!AC160</f>
        <v>0</v>
      </c>
      <c r="AD305" s="175">
        <f>[1]CapWorks_WC!AD160</f>
        <v>0</v>
      </c>
      <c r="AE305" s="175">
        <f>[1]CapWorks_WC!AE160</f>
        <v>0</v>
      </c>
      <c r="AF305" s="175">
        <f>[1]CapWorks_WC!AF160</f>
        <v>0</v>
      </c>
      <c r="AG305" s="175">
        <f>[1]CapWorks_WC!AG160</f>
        <v>0</v>
      </c>
      <c r="AH305" s="176">
        <f>[1]CapWorks_WC!AH160</f>
        <v>0</v>
      </c>
    </row>
    <row r="306" spans="1:35" ht="12.75" hidden="1" customHeight="1" outlineLevel="2" x14ac:dyDescent="0.25">
      <c r="B306" s="140"/>
      <c r="C306" s="141"/>
      <c r="D306" s="165" t="str">
        <f>[1]CapWorks_WC!D161</f>
        <v>Infrastructure Assets - Spare capex 7</v>
      </c>
      <c r="E306" s="143"/>
      <c r="F306" s="143"/>
      <c r="G306" s="143"/>
      <c r="H306" s="143"/>
      <c r="I306" s="25"/>
      <c r="J306" s="25"/>
      <c r="K306" s="25"/>
      <c r="L306" s="25"/>
      <c r="M306" s="25"/>
      <c r="N306" s="167">
        <f>SUM([1]Forecast_Gen!O922,[1]Forecast_Wat!O906,[1]Forecast_Sew!O906,[1]Forecast_Waste!O943,[1]Forecast_OthBiz!O906)</f>
        <v>0</v>
      </c>
      <c r="O306" s="167">
        <f>[1]CapWorks_WC!O161</f>
        <v>0</v>
      </c>
      <c r="P306" s="175">
        <f>[1]CapWorks_WC!P161</f>
        <v>0</v>
      </c>
      <c r="Q306" s="175">
        <f>[1]CapWorks_WC!Q161</f>
        <v>0</v>
      </c>
      <c r="R306" s="175">
        <f>[1]CapWorks_WC!R161</f>
        <v>0</v>
      </c>
      <c r="S306" s="175">
        <f>[1]CapWorks_WC!S161</f>
        <v>0</v>
      </c>
      <c r="T306" s="175">
        <f>[1]CapWorks_WC!T161</f>
        <v>0</v>
      </c>
      <c r="U306" s="175">
        <f>[1]CapWorks_WC!U161</f>
        <v>0</v>
      </c>
      <c r="V306" s="175">
        <f>[1]CapWorks_WC!V161</f>
        <v>0</v>
      </c>
      <c r="W306" s="175">
        <f>[1]CapWorks_WC!W161</f>
        <v>0</v>
      </c>
      <c r="X306" s="175">
        <f>[1]CapWorks_WC!X161</f>
        <v>0</v>
      </c>
      <c r="Y306" s="175">
        <f>[1]CapWorks_WC!Y161</f>
        <v>0</v>
      </c>
      <c r="Z306" s="175">
        <f>[1]CapWorks_WC!Z161</f>
        <v>0</v>
      </c>
      <c r="AA306" s="175">
        <f>[1]CapWorks_WC!AA161</f>
        <v>0</v>
      </c>
      <c r="AB306" s="175">
        <f>[1]CapWorks_WC!AB161</f>
        <v>0</v>
      </c>
      <c r="AC306" s="175">
        <f>[1]CapWorks_WC!AC161</f>
        <v>0</v>
      </c>
      <c r="AD306" s="175">
        <f>[1]CapWorks_WC!AD161</f>
        <v>0</v>
      </c>
      <c r="AE306" s="175">
        <f>[1]CapWorks_WC!AE161</f>
        <v>0</v>
      </c>
      <c r="AF306" s="175">
        <f>[1]CapWorks_WC!AF161</f>
        <v>0</v>
      </c>
      <c r="AG306" s="175">
        <f>[1]CapWorks_WC!AG161</f>
        <v>0</v>
      </c>
      <c r="AH306" s="176">
        <f>[1]CapWorks_WC!AH161</f>
        <v>0</v>
      </c>
    </row>
    <row r="307" spans="1:35" ht="12.75" hidden="1" customHeight="1" outlineLevel="2" x14ac:dyDescent="0.25">
      <c r="B307" s="140"/>
      <c r="C307" s="141"/>
      <c r="D307" s="139" t="s">
        <v>146</v>
      </c>
      <c r="E307" s="225"/>
      <c r="F307" s="225"/>
      <c r="G307" s="225"/>
      <c r="H307" s="225"/>
      <c r="I307" s="226"/>
      <c r="J307" s="226"/>
      <c r="K307" s="226"/>
      <c r="L307" s="226"/>
      <c r="M307" s="226"/>
      <c r="N307" s="227">
        <f t="shared" ref="N307:AH307" si="36">SUM(N282:N306)</f>
        <v>0</v>
      </c>
      <c r="O307" s="227">
        <f t="shared" si="36"/>
        <v>18637</v>
      </c>
      <c r="P307" s="227">
        <f t="shared" si="36"/>
        <v>10011.200000000001</v>
      </c>
      <c r="Q307" s="227">
        <f t="shared" si="36"/>
        <v>9250.0029999999988</v>
      </c>
      <c r="R307" s="227">
        <f t="shared" si="36"/>
        <v>13077.418044999999</v>
      </c>
      <c r="S307" s="227">
        <f t="shared" si="36"/>
        <v>16561.454315675001</v>
      </c>
      <c r="T307" s="227">
        <f t="shared" si="36"/>
        <v>20458.121130410123</v>
      </c>
      <c r="U307" s="227">
        <f t="shared" si="36"/>
        <v>28479.427947366275</v>
      </c>
      <c r="V307" s="227">
        <f t="shared" si="36"/>
        <v>24974.384366576767</v>
      </c>
      <c r="W307" s="227">
        <f t="shared" si="36"/>
        <v>23161.00013207542</v>
      </c>
      <c r="X307" s="227">
        <f t="shared" si="36"/>
        <v>15110.148104004216</v>
      </c>
      <c r="Y307" s="227">
        <f t="shared" si="36"/>
        <v>2240.1479523436242</v>
      </c>
      <c r="Z307" s="227">
        <f t="shared" si="36"/>
        <v>9512.6282690591743</v>
      </c>
      <c r="AA307" s="227">
        <f t="shared" si="36"/>
        <v>7733.1107394162082</v>
      </c>
      <c r="AB307" s="227">
        <f t="shared" si="36"/>
        <v>1033.8832836393408</v>
      </c>
      <c r="AC307" s="227">
        <f t="shared" si="36"/>
        <v>1059.7303657303244</v>
      </c>
      <c r="AD307" s="227">
        <f t="shared" si="36"/>
        <v>1086.2236248735821</v>
      </c>
      <c r="AE307" s="227">
        <f t="shared" si="36"/>
        <v>1113.3792154954217</v>
      </c>
      <c r="AF307" s="227">
        <f t="shared" si="36"/>
        <v>1141.2136958828071</v>
      </c>
      <c r="AG307" s="227">
        <f t="shared" si="36"/>
        <v>1169.7440382798773</v>
      </c>
      <c r="AH307" s="228">
        <f t="shared" si="36"/>
        <v>1198.987639236874</v>
      </c>
    </row>
    <row r="308" spans="1:35" ht="12.75" hidden="1" customHeight="1" outlineLevel="2" x14ac:dyDescent="0.25">
      <c r="B308" s="140"/>
      <c r="C308" s="141"/>
      <c r="D308" s="165"/>
      <c r="E308" s="143"/>
      <c r="F308" s="143"/>
      <c r="G308" s="143"/>
      <c r="H308" s="143"/>
      <c r="I308" s="25"/>
      <c r="J308" s="25"/>
      <c r="K308" s="25"/>
      <c r="L308" s="25"/>
      <c r="M308" s="25"/>
      <c r="N308" s="25"/>
      <c r="O308" s="167"/>
      <c r="P308" s="175"/>
      <c r="Q308" s="175"/>
      <c r="R308" s="175"/>
      <c r="S308" s="175"/>
      <c r="T308" s="175"/>
      <c r="U308" s="175"/>
      <c r="V308" s="175"/>
      <c r="W308" s="175"/>
      <c r="X308" s="175"/>
      <c r="Y308" s="175"/>
      <c r="Z308" s="175"/>
      <c r="AA308" s="175"/>
      <c r="AB308" s="175"/>
      <c r="AC308" s="175"/>
      <c r="AD308" s="175"/>
      <c r="AE308" s="175"/>
      <c r="AF308" s="175"/>
      <c r="AG308" s="175"/>
      <c r="AH308" s="176"/>
    </row>
    <row r="309" spans="1:35" ht="12.75" hidden="1" customHeight="1" outlineLevel="2" thickBot="1" x14ac:dyDescent="0.3">
      <c r="B309" s="140"/>
      <c r="C309" s="141"/>
      <c r="D309" s="152" t="s">
        <v>147</v>
      </c>
      <c r="E309" s="158"/>
      <c r="F309" s="158"/>
      <c r="G309" s="158"/>
      <c r="H309" s="158"/>
      <c r="I309" s="229"/>
      <c r="J309" s="229"/>
      <c r="K309" s="229"/>
      <c r="L309" s="229"/>
      <c r="M309" s="229"/>
      <c r="N309" s="230">
        <f>SUM(N279,N307)</f>
        <v>102841</v>
      </c>
      <c r="O309" s="230">
        <f t="shared" ref="O309:AH309" si="37">SUM(O279,O307)</f>
        <v>18637</v>
      </c>
      <c r="P309" s="230">
        <f t="shared" si="37"/>
        <v>10011.200000000001</v>
      </c>
      <c r="Q309" s="230">
        <f t="shared" si="37"/>
        <v>9250.0029999999988</v>
      </c>
      <c r="R309" s="230">
        <f t="shared" si="37"/>
        <v>13077.418044999999</v>
      </c>
      <c r="S309" s="230">
        <f t="shared" si="37"/>
        <v>16561.454315675001</v>
      </c>
      <c r="T309" s="230">
        <f t="shared" si="37"/>
        <v>20458.121130410123</v>
      </c>
      <c r="U309" s="230">
        <f t="shared" si="37"/>
        <v>28479.427947366275</v>
      </c>
      <c r="V309" s="230">
        <f t="shared" si="37"/>
        <v>24974.384366576767</v>
      </c>
      <c r="W309" s="230">
        <f t="shared" si="37"/>
        <v>23161.00013207542</v>
      </c>
      <c r="X309" s="230">
        <f t="shared" si="37"/>
        <v>15110.148104004216</v>
      </c>
      <c r="Y309" s="230">
        <f t="shared" si="37"/>
        <v>2240.1479523436242</v>
      </c>
      <c r="Z309" s="230">
        <f t="shared" si="37"/>
        <v>9512.6282690591743</v>
      </c>
      <c r="AA309" s="230">
        <f t="shared" si="37"/>
        <v>7733.1107394162082</v>
      </c>
      <c r="AB309" s="230">
        <f t="shared" si="37"/>
        <v>1033.8832836393408</v>
      </c>
      <c r="AC309" s="230">
        <f t="shared" si="37"/>
        <v>1059.7303657303244</v>
      </c>
      <c r="AD309" s="230">
        <f t="shared" si="37"/>
        <v>1086.2236248735821</v>
      </c>
      <c r="AE309" s="230">
        <f t="shared" si="37"/>
        <v>1113.3792154954217</v>
      </c>
      <c r="AF309" s="230">
        <f t="shared" si="37"/>
        <v>1141.2136958828071</v>
      </c>
      <c r="AG309" s="230">
        <f t="shared" si="37"/>
        <v>1169.7440382798773</v>
      </c>
      <c r="AH309" s="231">
        <f t="shared" si="37"/>
        <v>1198.987639236874</v>
      </c>
    </row>
    <row r="310" spans="1:35" ht="12.75" hidden="1" customHeight="1" outlineLevel="2" x14ac:dyDescent="0.25">
      <c r="B310" s="140"/>
      <c r="C310" s="141"/>
      <c r="D310" s="141"/>
      <c r="E310" s="143"/>
      <c r="F310" s="143"/>
      <c r="G310" s="143"/>
      <c r="H310" s="143"/>
      <c r="I310" s="25"/>
      <c r="J310" s="25"/>
      <c r="K310" s="25"/>
      <c r="L310" s="25"/>
      <c r="M310" s="25"/>
      <c r="N310" s="25"/>
      <c r="O310" s="167"/>
      <c r="P310" s="175"/>
      <c r="Q310" s="175"/>
      <c r="R310" s="175"/>
      <c r="S310" s="175"/>
      <c r="T310" s="175"/>
      <c r="U310" s="175"/>
      <c r="V310" s="175"/>
      <c r="W310" s="175"/>
      <c r="X310" s="175"/>
      <c r="Y310" s="175"/>
      <c r="Z310" s="175"/>
      <c r="AA310" s="175"/>
      <c r="AB310" s="175"/>
      <c r="AC310" s="175"/>
      <c r="AD310" s="175"/>
      <c r="AE310" s="175"/>
      <c r="AF310" s="175"/>
      <c r="AG310" s="175"/>
      <c r="AH310" s="175"/>
      <c r="AI310" s="175"/>
    </row>
    <row r="311" spans="1:35" ht="12.75" hidden="1" customHeight="1" outlineLevel="1" collapsed="1" x14ac:dyDescent="0.3">
      <c r="D311" s="162"/>
      <c r="E311" s="143"/>
      <c r="F311" s="143"/>
      <c r="G311" s="143"/>
      <c r="H311" s="143"/>
      <c r="I311" s="25"/>
      <c r="J311" s="25"/>
      <c r="K311" s="25"/>
      <c r="L311" s="25"/>
      <c r="M311" s="25"/>
      <c r="N311" s="25"/>
      <c r="O311" s="223"/>
      <c r="P311" s="232"/>
      <c r="Q311" s="232"/>
      <c r="R311" s="232"/>
      <c r="S311" s="232"/>
      <c r="T311" s="232"/>
      <c r="U311" s="232"/>
      <c r="V311" s="232"/>
      <c r="W311" s="232"/>
      <c r="X311" s="232"/>
      <c r="Y311" s="232"/>
      <c r="Z311" s="232"/>
      <c r="AA311" s="232"/>
      <c r="AB311" s="232"/>
      <c r="AC311" s="232"/>
      <c r="AD311" s="232"/>
      <c r="AE311" s="232"/>
      <c r="AF311" s="232"/>
      <c r="AG311" s="232"/>
      <c r="AH311" s="232"/>
      <c r="AI311" s="232"/>
    </row>
    <row r="312" spans="1:35" s="10" customFormat="1" ht="13" collapsed="1" x14ac:dyDescent="0.2">
      <c r="A312" s="32">
        <f ca="1">MAX(MAX($A$2:A311),$A$2*[1]Tables_A!$F$52)+Sxn</f>
        <v>2304</v>
      </c>
      <c r="B312" s="49" t="str">
        <f>[1]Gen_WC!$D$49</f>
        <v>General Fund</v>
      </c>
      <c r="C312" s="7"/>
      <c r="D312" s="7"/>
      <c r="E312" s="8"/>
      <c r="F312" s="8"/>
      <c r="G312" s="8"/>
      <c r="H312" s="8"/>
      <c r="I312" s="8"/>
      <c r="J312" s="8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:35" ht="12.75" customHeight="1" outlineLevel="1" x14ac:dyDescent="0.3">
      <c r="D313" s="162"/>
      <c r="E313" s="143"/>
      <c r="F313" s="143"/>
      <c r="G313" s="143"/>
      <c r="H313" s="143"/>
      <c r="I313" s="25"/>
      <c r="J313" s="25"/>
      <c r="K313" s="25"/>
      <c r="L313" s="25"/>
      <c r="M313" s="25"/>
      <c r="N313" s="25"/>
      <c r="O313" s="223"/>
      <c r="P313" s="232"/>
      <c r="Q313" s="232"/>
      <c r="R313" s="232"/>
      <c r="S313" s="232"/>
      <c r="T313" s="232"/>
      <c r="U313" s="232"/>
      <c r="V313" s="232"/>
      <c r="W313" s="232"/>
      <c r="X313" s="232"/>
      <c r="Y313" s="232"/>
      <c r="Z313" s="232"/>
      <c r="AA313" s="232"/>
      <c r="AB313" s="232"/>
      <c r="AC313" s="232"/>
      <c r="AD313" s="232"/>
      <c r="AE313" s="232"/>
      <c r="AF313" s="232"/>
      <c r="AG313" s="232"/>
      <c r="AH313" s="232"/>
      <c r="AI313" s="232"/>
    </row>
    <row r="314" spans="1:35" s="37" customFormat="1" ht="12" outlineLevel="2" x14ac:dyDescent="0.25">
      <c r="A314" s="157"/>
      <c r="B314" s="39">
        <f ca="1">MAX($A$7:B313)+Sbsxn</f>
        <v>2304.0100000000002</v>
      </c>
      <c r="C314" s="40" t="str">
        <f>PLC</f>
        <v>Comprehensive Income Statement</v>
      </c>
      <c r="D314" s="50"/>
      <c r="E314" s="24"/>
      <c r="F314" s="24"/>
      <c r="G314" s="24"/>
      <c r="H314" s="24"/>
      <c r="I314" s="24"/>
      <c r="J314" s="24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</row>
    <row r="315" spans="1:35" s="37" customFormat="1" ht="12.5" outlineLevel="2" thickBot="1" x14ac:dyDescent="0.3">
      <c r="A315" s="157"/>
      <c r="B315" s="39"/>
      <c r="C315" s="48"/>
      <c r="D315" s="50"/>
      <c r="E315" s="24"/>
      <c r="F315" s="24"/>
      <c r="G315" s="24"/>
      <c r="H315" s="24"/>
      <c r="I315" s="24"/>
      <c r="J315" s="24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</row>
    <row r="316" spans="1:35" s="69" customFormat="1" ht="13.4" customHeight="1" outlineLevel="2" x14ac:dyDescent="0.3">
      <c r="A316" s="233"/>
      <c r="B316" s="39"/>
      <c r="C316" s="48"/>
      <c r="D316" s="66" t="str">
        <f>MdlClient&amp;" Long Term Financial Plan "&amp;$E$39</f>
        <v>Federation Council Long Term Financial Plan 2021/22 - 2031/32</v>
      </c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8"/>
    </row>
    <row r="317" spans="1:35" s="69" customFormat="1" ht="13.4" customHeight="1" outlineLevel="2" thickBot="1" x14ac:dyDescent="0.35">
      <c r="A317" s="233"/>
      <c r="B317" s="39"/>
      <c r="C317" s="48"/>
      <c r="D317" s="70" t="str">
        <f>B312&amp;" - Income Statement Projections"</f>
        <v>General Fund - Income Statement Projections</v>
      </c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2"/>
    </row>
    <row r="318" spans="1:35" s="69" customFormat="1" ht="24.5" outlineLevel="2" thickBot="1" x14ac:dyDescent="0.35">
      <c r="A318" s="233"/>
      <c r="B318" s="39"/>
      <c r="C318" s="48"/>
      <c r="D318" s="73"/>
      <c r="E318" s="74"/>
      <c r="F318" s="74"/>
      <c r="G318" s="74"/>
      <c r="H318" s="74"/>
      <c r="I318" s="74"/>
      <c r="J318" s="74"/>
      <c r="K318" s="75" t="s">
        <v>41</v>
      </c>
      <c r="L318" s="75" t="s">
        <v>41</v>
      </c>
      <c r="M318" s="75" t="s">
        <v>41</v>
      </c>
      <c r="N318" s="76" t="s">
        <v>42</v>
      </c>
      <c r="O318" s="77" t="s">
        <v>43</v>
      </c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  <c r="AH318" s="79"/>
    </row>
    <row r="319" spans="1:35" s="69" customFormat="1" ht="12" outlineLevel="2" x14ac:dyDescent="0.3">
      <c r="A319" s="233"/>
      <c r="B319" s="39"/>
      <c r="C319" s="48"/>
      <c r="D319" s="80" t="s">
        <v>44</v>
      </c>
      <c r="E319" s="81"/>
      <c r="F319" s="81"/>
      <c r="G319" s="81"/>
      <c r="H319" s="81"/>
      <c r="I319" s="81"/>
      <c r="J319" s="82"/>
      <c r="K319" s="84">
        <f>YEAR(K$29)</f>
        <v>2019</v>
      </c>
      <c r="L319" s="84">
        <f t="shared" ref="L319:AH319" si="38">YEAR(L$29)</f>
        <v>2020</v>
      </c>
      <c r="M319" s="84">
        <f t="shared" si="38"/>
        <v>2021</v>
      </c>
      <c r="N319" s="85">
        <f t="shared" si="38"/>
        <v>2022</v>
      </c>
      <c r="O319" s="86">
        <f t="shared" si="38"/>
        <v>2023</v>
      </c>
      <c r="P319" s="87">
        <f t="shared" si="38"/>
        <v>2024</v>
      </c>
      <c r="Q319" s="87">
        <f t="shared" si="38"/>
        <v>2025</v>
      </c>
      <c r="R319" s="87">
        <f t="shared" si="38"/>
        <v>2026</v>
      </c>
      <c r="S319" s="87">
        <f t="shared" si="38"/>
        <v>2027</v>
      </c>
      <c r="T319" s="87">
        <f t="shared" si="38"/>
        <v>2028</v>
      </c>
      <c r="U319" s="87">
        <f t="shared" si="38"/>
        <v>2029</v>
      </c>
      <c r="V319" s="87">
        <f t="shared" si="38"/>
        <v>2030</v>
      </c>
      <c r="W319" s="87">
        <f t="shared" si="38"/>
        <v>2031</v>
      </c>
      <c r="X319" s="87">
        <f t="shared" si="38"/>
        <v>2032</v>
      </c>
      <c r="Y319" s="87">
        <f t="shared" si="38"/>
        <v>2033</v>
      </c>
      <c r="Z319" s="87">
        <f t="shared" si="38"/>
        <v>2034</v>
      </c>
      <c r="AA319" s="87">
        <f t="shared" si="38"/>
        <v>2035</v>
      </c>
      <c r="AB319" s="87">
        <f t="shared" si="38"/>
        <v>2036</v>
      </c>
      <c r="AC319" s="87">
        <f t="shared" si="38"/>
        <v>2037</v>
      </c>
      <c r="AD319" s="87">
        <f t="shared" si="38"/>
        <v>2038</v>
      </c>
      <c r="AE319" s="87">
        <f t="shared" si="38"/>
        <v>2039</v>
      </c>
      <c r="AF319" s="87">
        <f t="shared" si="38"/>
        <v>2040</v>
      </c>
      <c r="AG319" s="87">
        <f t="shared" si="38"/>
        <v>2041</v>
      </c>
      <c r="AH319" s="88">
        <f t="shared" si="38"/>
        <v>2042</v>
      </c>
    </row>
    <row r="320" spans="1:35" s="69" customFormat="1" ht="12.5" outlineLevel="2" thickBot="1" x14ac:dyDescent="0.35">
      <c r="A320" s="233"/>
      <c r="B320" s="39"/>
      <c r="C320" s="48"/>
      <c r="D320" s="134"/>
      <c r="E320" s="90"/>
      <c r="F320" s="90"/>
      <c r="G320" s="90"/>
      <c r="H320" s="90"/>
      <c r="I320" s="90"/>
      <c r="J320" s="91"/>
      <c r="K320" s="92" t="s">
        <v>45</v>
      </c>
      <c r="L320" s="92" t="str">
        <f>$K$62</f>
        <v>$000s</v>
      </c>
      <c r="M320" s="92" t="str">
        <f t="shared" ref="M320:AH320" si="39">$K$62</f>
        <v>$000s</v>
      </c>
      <c r="N320" s="93" t="str">
        <f t="shared" si="39"/>
        <v>$000s</v>
      </c>
      <c r="O320" s="94" t="str">
        <f t="shared" si="39"/>
        <v>$000s</v>
      </c>
      <c r="P320" s="95" t="str">
        <f t="shared" si="39"/>
        <v>$000s</v>
      </c>
      <c r="Q320" s="95" t="str">
        <f t="shared" si="39"/>
        <v>$000s</v>
      </c>
      <c r="R320" s="95" t="str">
        <f t="shared" si="39"/>
        <v>$000s</v>
      </c>
      <c r="S320" s="95" t="str">
        <f t="shared" si="39"/>
        <v>$000s</v>
      </c>
      <c r="T320" s="95" t="str">
        <f t="shared" si="39"/>
        <v>$000s</v>
      </c>
      <c r="U320" s="95" t="str">
        <f t="shared" si="39"/>
        <v>$000s</v>
      </c>
      <c r="V320" s="95" t="str">
        <f t="shared" si="39"/>
        <v>$000s</v>
      </c>
      <c r="W320" s="95" t="str">
        <f t="shared" si="39"/>
        <v>$000s</v>
      </c>
      <c r="X320" s="95" t="str">
        <f t="shared" si="39"/>
        <v>$000s</v>
      </c>
      <c r="Y320" s="95" t="str">
        <f t="shared" si="39"/>
        <v>$000s</v>
      </c>
      <c r="Z320" s="95" t="str">
        <f t="shared" si="39"/>
        <v>$000s</v>
      </c>
      <c r="AA320" s="95" t="str">
        <f t="shared" si="39"/>
        <v>$000s</v>
      </c>
      <c r="AB320" s="95" t="str">
        <f t="shared" si="39"/>
        <v>$000s</v>
      </c>
      <c r="AC320" s="95" t="str">
        <f t="shared" si="39"/>
        <v>$000s</v>
      </c>
      <c r="AD320" s="95" t="str">
        <f t="shared" si="39"/>
        <v>$000s</v>
      </c>
      <c r="AE320" s="95" t="str">
        <f t="shared" si="39"/>
        <v>$000s</v>
      </c>
      <c r="AF320" s="95" t="str">
        <f t="shared" si="39"/>
        <v>$000s</v>
      </c>
      <c r="AG320" s="95" t="str">
        <f t="shared" si="39"/>
        <v>$000s</v>
      </c>
      <c r="AH320" s="96" t="str">
        <f t="shared" si="39"/>
        <v>$000s</v>
      </c>
    </row>
    <row r="321" spans="1:34" s="37" customFormat="1" ht="10.5" outlineLevel="2" x14ac:dyDescent="0.25">
      <c r="A321" s="157"/>
      <c r="B321" s="97"/>
      <c r="C321" s="98"/>
      <c r="D321" s="99"/>
      <c r="E321" s="24"/>
      <c r="F321" s="24"/>
      <c r="G321" s="24"/>
      <c r="H321" s="24"/>
      <c r="I321" s="24"/>
      <c r="J321" s="24"/>
      <c r="K321" s="100"/>
      <c r="L321" s="101"/>
      <c r="M321" s="10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102"/>
    </row>
    <row r="322" spans="1:34" s="37" customFormat="1" ht="10.5" outlineLevel="2" x14ac:dyDescent="0.25">
      <c r="A322" s="157"/>
      <c r="B322" s="97"/>
      <c r="C322" s="98"/>
      <c r="D322" s="103" t="s">
        <v>46</v>
      </c>
      <c r="E322" s="24"/>
      <c r="F322" s="24"/>
      <c r="G322" s="24"/>
      <c r="H322" s="24"/>
      <c r="I322" s="24"/>
      <c r="J322" s="24"/>
      <c r="K322" s="100"/>
      <c r="L322" s="101"/>
      <c r="M322" s="10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102"/>
    </row>
    <row r="323" spans="1:34" s="37" customFormat="1" ht="10.5" outlineLevel="2" x14ac:dyDescent="0.25">
      <c r="A323" s="157"/>
      <c r="B323" s="97"/>
      <c r="C323" s="98"/>
      <c r="D323" s="104" t="s">
        <v>47</v>
      </c>
      <c r="E323" s="24"/>
      <c r="F323" s="24"/>
      <c r="G323" s="24"/>
      <c r="H323" s="24"/>
      <c r="I323" s="24"/>
      <c r="J323" s="24"/>
      <c r="K323" s="105">
        <f>'[1]Hist&amp;Budget_WC'!AF$43</f>
        <v>8083</v>
      </c>
      <c r="L323" s="105">
        <f>'[1]Hist&amp;Budget_WC'!AG$43</f>
        <v>8354</v>
      </c>
      <c r="M323" s="105">
        <f>'[1]Hist&amp;Budget_WC'!AH$43</f>
        <v>8687</v>
      </c>
      <c r="N323" s="106">
        <f>[1]Calcs_Gen!N$34</f>
        <v>9106</v>
      </c>
      <c r="O323" s="106">
        <f>[1]Calcs_Gen!O$34</f>
        <v>9518</v>
      </c>
      <c r="P323" s="106">
        <f>[1]Calcs_Gen!P$34</f>
        <v>11264</v>
      </c>
      <c r="Q323" s="106">
        <f>[1]Calcs_Gen!Q$34</f>
        <v>13123</v>
      </c>
      <c r="R323" s="106">
        <f>[1]Calcs_Gen!R$34</f>
        <v>14914</v>
      </c>
      <c r="S323" s="106">
        <f>[1]Calcs_Gen!S$34</f>
        <v>16372</v>
      </c>
      <c r="T323" s="106">
        <f>[1]Calcs_Gen!T$34</f>
        <v>16774</v>
      </c>
      <c r="U323" s="106">
        <f>[1]Calcs_Gen!U$34</f>
        <v>17185</v>
      </c>
      <c r="V323" s="106">
        <f>[1]Calcs_Gen!V$34</f>
        <v>17607</v>
      </c>
      <c r="W323" s="106">
        <f>[1]Calcs_Gen!W$34</f>
        <v>18039</v>
      </c>
      <c r="X323" s="106">
        <f>[1]Calcs_Gen!X$34</f>
        <v>18482</v>
      </c>
      <c r="Y323" s="106">
        <f>[1]Calcs_Gen!Y$34</f>
        <v>18482</v>
      </c>
      <c r="Z323" s="106">
        <f>[1]Calcs_Gen!Z$34</f>
        <v>18482</v>
      </c>
      <c r="AA323" s="106">
        <f>[1]Calcs_Gen!AA$34</f>
        <v>18482</v>
      </c>
      <c r="AB323" s="106">
        <f>[1]Calcs_Gen!AB$34</f>
        <v>18482</v>
      </c>
      <c r="AC323" s="106">
        <f>[1]Calcs_Gen!AC$34</f>
        <v>18482</v>
      </c>
      <c r="AD323" s="106">
        <f>[1]Calcs_Gen!AD$34</f>
        <v>18482</v>
      </c>
      <c r="AE323" s="106">
        <f>[1]Calcs_Gen!AE$34</f>
        <v>18482</v>
      </c>
      <c r="AF323" s="106">
        <f>[1]Calcs_Gen!AF$34</f>
        <v>18482</v>
      </c>
      <c r="AG323" s="106">
        <f>[1]Calcs_Gen!AG$34</f>
        <v>18482</v>
      </c>
      <c r="AH323" s="107">
        <f>[1]Calcs_Gen!AH$34</f>
        <v>18482</v>
      </c>
    </row>
    <row r="324" spans="1:34" s="37" customFormat="1" ht="10.5" outlineLevel="2" x14ac:dyDescent="0.25">
      <c r="A324" s="157"/>
      <c r="B324" s="97"/>
      <c r="C324" s="98"/>
      <c r="D324" s="104" t="s">
        <v>48</v>
      </c>
      <c r="E324" s="24"/>
      <c r="F324" s="24"/>
      <c r="G324" s="24"/>
      <c r="H324" s="24"/>
      <c r="I324" s="24"/>
      <c r="J324" s="24"/>
      <c r="K324" s="105">
        <f>SUM('[1]Hist&amp;Budget_WC'!AF$44:AF$46)</f>
        <v>4712</v>
      </c>
      <c r="L324" s="105">
        <f>SUM('[1]Hist&amp;Budget_WC'!AG$44:AG$46)</f>
        <v>3803</v>
      </c>
      <c r="M324" s="105">
        <f>SUM('[1]Hist&amp;Budget_WC'!AH$44:AH$46)</f>
        <v>3803</v>
      </c>
      <c r="N324" s="106">
        <f>SUM([1]Calcs_Gen!N$35:N$37)</f>
        <v>4251</v>
      </c>
      <c r="O324" s="106">
        <f>SUM([1]Calcs_Gen!O$35:O$37)</f>
        <v>4054</v>
      </c>
      <c r="P324" s="106">
        <f>SUM([1]Calcs_Gen!P$35:P$37)</f>
        <v>4156.9599999999991</v>
      </c>
      <c r="Q324" s="106">
        <f>SUM([1]Calcs_Gen!Q$35:Q$37)</f>
        <v>4262.5382749999999</v>
      </c>
      <c r="R324" s="106">
        <f>SUM([1]Calcs_Gen!R$35:R$37)</f>
        <v>4370.8014994374998</v>
      </c>
      <c r="S324" s="106">
        <f>SUM([1]Calcs_Gen!S$35:S$37)</f>
        <v>4481.8180480939054</v>
      </c>
      <c r="T324" s="106">
        <f>SUM([1]Calcs_Gen!T$35:T$37)</f>
        <v>4595.6580395239098</v>
      </c>
      <c r="U324" s="106">
        <f>SUM([1]Calcs_Gen!U$35:U$37)</f>
        <v>4712.3933805959241</v>
      </c>
      <c r="V324" s="106">
        <f>SUM([1]Calcs_Gen!V$35:V$37)</f>
        <v>4832.0978121720464</v>
      </c>
      <c r="W324" s="106">
        <f>SUM([1]Calcs_Gen!W$35:W$37)</f>
        <v>4954.8469559567566</v>
      </c>
      <c r="X324" s="106">
        <f>SUM([1]Calcs_Gen!X$35:X$37)</f>
        <v>5080.7183625442949</v>
      </c>
      <c r="Y324" s="106">
        <f>SUM([1]Calcs_Gen!Y$35:Y$37)</f>
        <v>5209.7915606954584</v>
      </c>
      <c r="Z324" s="106">
        <f>SUM([1]Calcs_Gen!Z$35:Z$37)</f>
        <v>5342.1481078753095</v>
      </c>
      <c r="AA324" s="106">
        <f>SUM([1]Calcs_Gen!AA$35:AA$37)</f>
        <v>5477.8716420841238</v>
      </c>
      <c r="AB324" s="106">
        <f>SUM([1]Calcs_Gen!AB$35:AB$37)</f>
        <v>5617.047935014738</v>
      </c>
      <c r="AC324" s="106">
        <f>SUM([1]Calcs_Gen!AC$35:AC$37)</f>
        <v>5759.7649465702752</v>
      </c>
      <c r="AD324" s="106">
        <f>SUM([1]Calcs_Gen!AD$35:AD$37)</f>
        <v>5906.1128807771565</v>
      </c>
      <c r="AE324" s="106">
        <f>SUM([1]Calcs_Gen!AE$35:AE$37)</f>
        <v>6056.1842431291307</v>
      </c>
      <c r="AF324" s="106">
        <f>SUM([1]Calcs_Gen!AF$35:AF$37)</f>
        <v>6210.0738993990499</v>
      </c>
      <c r="AG324" s="106">
        <f>SUM([1]Calcs_Gen!AG$35:AG$37)</f>
        <v>6367.8791359559891</v>
      </c>
      <c r="AH324" s="107">
        <f>SUM([1]Calcs_Gen!AH$35:AH$37)</f>
        <v>6529.6997216263298</v>
      </c>
    </row>
    <row r="325" spans="1:34" s="37" customFormat="1" ht="10.5" outlineLevel="2" x14ac:dyDescent="0.25">
      <c r="A325" s="157"/>
      <c r="B325" s="97"/>
      <c r="C325" s="98"/>
      <c r="D325" s="104" t="s">
        <v>49</v>
      </c>
      <c r="E325" s="24"/>
      <c r="F325" s="24"/>
      <c r="G325" s="24"/>
      <c r="H325" s="24"/>
      <c r="I325" s="24"/>
      <c r="J325" s="24"/>
      <c r="K325" s="105">
        <f>'[1]Hist&amp;Budget_WC'!AF$66</f>
        <v>631</v>
      </c>
      <c r="L325" s="105">
        <f>'[1]Hist&amp;Budget_WC'!AG$66</f>
        <v>316</v>
      </c>
      <c r="M325" s="105">
        <f>'[1]Hist&amp;Budget_WC'!AH$66</f>
        <v>84</v>
      </c>
      <c r="N325" s="106">
        <f>[1]Calcs_Gen!N$57</f>
        <v>30</v>
      </c>
      <c r="O325" s="106">
        <f>[1]Calcs_Gen!O$57</f>
        <v>80</v>
      </c>
      <c r="P325" s="106">
        <f>[1]Calcs_Gen!P$57</f>
        <v>80</v>
      </c>
      <c r="Q325" s="106">
        <f>[1]Calcs_Gen!Q$57</f>
        <v>80</v>
      </c>
      <c r="R325" s="106">
        <f>[1]Calcs_Gen!R$57</f>
        <v>80</v>
      </c>
      <c r="S325" s="106">
        <f>[1]Calcs_Gen!S$57</f>
        <v>80</v>
      </c>
      <c r="T325" s="106">
        <f>[1]Calcs_Gen!T$57</f>
        <v>80</v>
      </c>
      <c r="U325" s="106">
        <f>[1]Calcs_Gen!U$57</f>
        <v>80</v>
      </c>
      <c r="V325" s="106">
        <f>[1]Calcs_Gen!V$57</f>
        <v>80</v>
      </c>
      <c r="W325" s="106">
        <f>[1]Calcs_Gen!W$57</f>
        <v>80</v>
      </c>
      <c r="X325" s="106">
        <f>[1]Calcs_Gen!X$57</f>
        <v>80</v>
      </c>
      <c r="Y325" s="106">
        <f>[1]Calcs_Gen!Y$57</f>
        <v>80</v>
      </c>
      <c r="Z325" s="106">
        <f>[1]Calcs_Gen!Z$57</f>
        <v>80</v>
      </c>
      <c r="AA325" s="106">
        <f>[1]Calcs_Gen!AA$57</f>
        <v>80</v>
      </c>
      <c r="AB325" s="106">
        <f>[1]Calcs_Gen!AB$57</f>
        <v>80</v>
      </c>
      <c r="AC325" s="106">
        <f>[1]Calcs_Gen!AC$57</f>
        <v>80</v>
      </c>
      <c r="AD325" s="106">
        <f>[1]Calcs_Gen!AD$57</f>
        <v>80</v>
      </c>
      <c r="AE325" s="106">
        <f>[1]Calcs_Gen!AE$57</f>
        <v>80</v>
      </c>
      <c r="AF325" s="106">
        <f>[1]Calcs_Gen!AF$57</f>
        <v>80</v>
      </c>
      <c r="AG325" s="106">
        <f>[1]Calcs_Gen!AG$57</f>
        <v>80</v>
      </c>
      <c r="AH325" s="107">
        <f>[1]Calcs_Gen!AH$57</f>
        <v>80</v>
      </c>
    </row>
    <row r="326" spans="1:34" s="37" customFormat="1" ht="10.5" outlineLevel="2" x14ac:dyDescent="0.25">
      <c r="A326" s="157"/>
      <c r="B326" s="97"/>
      <c r="C326" s="98"/>
      <c r="D326" s="104" t="s">
        <v>50</v>
      </c>
      <c r="E326" s="24"/>
      <c r="F326" s="24"/>
      <c r="G326" s="24"/>
      <c r="H326" s="24"/>
      <c r="I326" s="24"/>
      <c r="J326" s="24"/>
      <c r="K326" s="105">
        <f>SUM('[1]Hist&amp;Budget_WC'!AF$55:AF$61,'[1]Hist&amp;Budget_WC'!AF$67)</f>
        <v>462</v>
      </c>
      <c r="L326" s="105">
        <f>SUM('[1]Hist&amp;Budget_WC'!AG$55:AG$61,'[1]Hist&amp;Budget_WC'!AG$67)</f>
        <v>413</v>
      </c>
      <c r="M326" s="105">
        <f>SUM('[1]Hist&amp;Budget_WC'!AH$55:AH$61,'[1]Hist&amp;Budget_WC'!AH$67)</f>
        <v>407</v>
      </c>
      <c r="N326" s="106">
        <f>SUM([1]Calcs_Gen!N$46:N$52,[1]Calcs_Gen!N$58)</f>
        <v>344</v>
      </c>
      <c r="O326" s="106">
        <f>SUM([1]Calcs_Gen!O$46:O$52,[1]Calcs_Gen!O$58)</f>
        <v>345</v>
      </c>
      <c r="P326" s="106">
        <f>SUM([1]Calcs_Gen!P$46:P$52,[1]Calcs_Gen!P$58)</f>
        <v>351.90000000000003</v>
      </c>
      <c r="Q326" s="106">
        <f>SUM([1]Calcs_Gen!Q$46:Q$52,[1]Calcs_Gen!Q$58)</f>
        <v>358.93799999999999</v>
      </c>
      <c r="R326" s="106">
        <f>SUM([1]Calcs_Gen!R$46:R$52,[1]Calcs_Gen!R$58)</f>
        <v>366.11676</v>
      </c>
      <c r="S326" s="106">
        <f>SUM([1]Calcs_Gen!S$46:S$52,[1]Calcs_Gen!S$58)</f>
        <v>373.4390952</v>
      </c>
      <c r="T326" s="106">
        <f>SUM([1]Calcs_Gen!T$46:T$52,[1]Calcs_Gen!T$58)</f>
        <v>380.90787710400002</v>
      </c>
      <c r="U326" s="106">
        <f>SUM([1]Calcs_Gen!U$46:U$52,[1]Calcs_Gen!U$58)</f>
        <v>388.52603464608001</v>
      </c>
      <c r="V326" s="106">
        <f>SUM([1]Calcs_Gen!V$46:V$52,[1]Calcs_Gen!V$58)</f>
        <v>396.2965553390016</v>
      </c>
      <c r="W326" s="106">
        <f>SUM([1]Calcs_Gen!W$46:W$52,[1]Calcs_Gen!W$58)</f>
        <v>404.22248644578167</v>
      </c>
      <c r="X326" s="106">
        <f>SUM([1]Calcs_Gen!X$46:X$52,[1]Calcs_Gen!X$58)</f>
        <v>412.30693617469734</v>
      </c>
      <c r="Y326" s="106">
        <f>SUM([1]Calcs_Gen!Y$46:Y$52,[1]Calcs_Gen!Y$58)</f>
        <v>420.55307489819126</v>
      </c>
      <c r="Z326" s="106">
        <f>SUM([1]Calcs_Gen!Z$46:Z$52,[1]Calcs_Gen!Z$58)</f>
        <v>428.96413639615508</v>
      </c>
      <c r="AA326" s="106">
        <f>SUM([1]Calcs_Gen!AA$46:AA$52,[1]Calcs_Gen!AA$58)</f>
        <v>437.54341912407818</v>
      </c>
      <c r="AB326" s="106">
        <f>SUM([1]Calcs_Gen!AB$46:AB$52,[1]Calcs_Gen!AB$58)</f>
        <v>446.29428750655973</v>
      </c>
      <c r="AC326" s="106">
        <f>SUM([1]Calcs_Gen!AC$46:AC$52,[1]Calcs_Gen!AC$58)</f>
        <v>455.22017325669094</v>
      </c>
      <c r="AD326" s="106">
        <f>SUM([1]Calcs_Gen!AD$46:AD$52,[1]Calcs_Gen!AD$58)</f>
        <v>464.32457672182483</v>
      </c>
      <c r="AE326" s="106">
        <f>SUM([1]Calcs_Gen!AE$46:AE$52,[1]Calcs_Gen!AE$58)</f>
        <v>473.61106825626132</v>
      </c>
      <c r="AF326" s="106">
        <f>SUM([1]Calcs_Gen!AF$46:AF$52,[1]Calcs_Gen!AF$58)</f>
        <v>483.0832896213866</v>
      </c>
      <c r="AG326" s="106">
        <f>SUM([1]Calcs_Gen!AG$46:AG$52,[1]Calcs_Gen!AG$58)</f>
        <v>492.7449554138143</v>
      </c>
      <c r="AH326" s="107">
        <f>SUM([1]Calcs_Gen!AH$46:AH$52,[1]Calcs_Gen!AH$58)</f>
        <v>502.5998545220906</v>
      </c>
    </row>
    <row r="327" spans="1:34" s="37" customFormat="1" ht="10.5" outlineLevel="2" x14ac:dyDescent="0.25">
      <c r="A327" s="157"/>
      <c r="B327" s="97"/>
      <c r="C327" s="98"/>
      <c r="D327" s="104" t="s">
        <v>51</v>
      </c>
      <c r="E327" s="24"/>
      <c r="F327" s="24"/>
      <c r="G327" s="24"/>
      <c r="H327" s="24"/>
      <c r="I327" s="24"/>
      <c r="J327" s="24"/>
      <c r="K327" s="105">
        <f>SUM('[1]Hist&amp;Budget_WC'!AF$47:AF$48,'[1]Hist&amp;Budget_WC'!AF$53:AF$54)</f>
        <v>16501</v>
      </c>
      <c r="L327" s="105">
        <f>SUM('[1]Hist&amp;Budget_WC'!AG$47:AG$48,'[1]Hist&amp;Budget_WC'!AG$53:AG$54)</f>
        <v>16059</v>
      </c>
      <c r="M327" s="105">
        <f>SUM('[1]Hist&amp;Budget_WC'!AH$47:AH$48,'[1]Hist&amp;Budget_WC'!AH$53:AH$54)</f>
        <v>16111</v>
      </c>
      <c r="N327" s="106">
        <f>SUM([1]Calcs_Gen!N$38:N$39,[1]Calcs_Gen!N$44:N$45)</f>
        <v>11409</v>
      </c>
      <c r="O327" s="106">
        <f>SUM([1]Calcs_Gen!O$38:O$39,[1]Calcs_Gen!O$44:O$45)</f>
        <v>11789</v>
      </c>
      <c r="P327" s="106">
        <f>SUM([1]Calcs_Gen!P$38:P$39,[1]Calcs_Gen!P$44:P$45)</f>
        <v>11965.834999999999</v>
      </c>
      <c r="Q327" s="106">
        <f>SUM([1]Calcs_Gen!Q$38:Q$39,[1]Calcs_Gen!Q$44:Q$45)</f>
        <v>12145.322524999996</v>
      </c>
      <c r="R327" s="106">
        <f>SUM([1]Calcs_Gen!R$38:R$39,[1]Calcs_Gen!R$44:R$45)</f>
        <v>12327.502362874995</v>
      </c>
      <c r="S327" s="106">
        <f>SUM([1]Calcs_Gen!S$38:S$39,[1]Calcs_Gen!S$44:S$45)</f>
        <v>12512.414898318119</v>
      </c>
      <c r="T327" s="106">
        <f>SUM([1]Calcs_Gen!T$38:T$39,[1]Calcs_Gen!T$44:T$45)</f>
        <v>12700.101121792888</v>
      </c>
      <c r="U327" s="106">
        <f>SUM([1]Calcs_Gen!U$38:U$39,[1]Calcs_Gen!U$44:U$45)</f>
        <v>12890.602638619779</v>
      </c>
      <c r="V327" s="106">
        <f>SUM([1]Calcs_Gen!V$38:V$39,[1]Calcs_Gen!V$44:V$45)</f>
        <v>13083.961678199074</v>
      </c>
      <c r="W327" s="106">
        <f>SUM([1]Calcs_Gen!W$38:W$39,[1]Calcs_Gen!W$44:W$45)</f>
        <v>13280.22110337206</v>
      </c>
      <c r="X327" s="106">
        <f>SUM([1]Calcs_Gen!X$38:X$39,[1]Calcs_Gen!X$44:X$45)</f>
        <v>13479.424419922638</v>
      </c>
      <c r="Y327" s="106">
        <f>SUM([1]Calcs_Gen!Y$38:Y$39,[1]Calcs_Gen!Y$44:Y$45)</f>
        <v>13681.615786221477</v>
      </c>
      <c r="Z327" s="106">
        <f>SUM([1]Calcs_Gen!Z$38:Z$39,[1]Calcs_Gen!Z$44:Z$45)</f>
        <v>13886.840023014796</v>
      </c>
      <c r="AA327" s="106">
        <f>SUM([1]Calcs_Gen!AA$38:AA$39,[1]Calcs_Gen!AA$44:AA$45)</f>
        <v>14095.142623360018</v>
      </c>
      <c r="AB327" s="106">
        <f>SUM([1]Calcs_Gen!AB$38:AB$39,[1]Calcs_Gen!AB$44:AB$45)</f>
        <v>14306.569762710418</v>
      </c>
      <c r="AC327" s="106">
        <f>SUM([1]Calcs_Gen!AC$38:AC$39,[1]Calcs_Gen!AC$44:AC$45)</f>
        <v>14521.168309151073</v>
      </c>
      <c r="AD327" s="106">
        <f>SUM([1]Calcs_Gen!AD$38:AD$39,[1]Calcs_Gen!AD$44:AD$45)</f>
        <v>14738.985833788336</v>
      </c>
      <c r="AE327" s="106">
        <f>SUM([1]Calcs_Gen!AE$38:AE$39,[1]Calcs_Gen!AE$44:AE$45)</f>
        <v>14960.070621295159</v>
      </c>
      <c r="AF327" s="106">
        <f>SUM([1]Calcs_Gen!AF$38:AF$39,[1]Calcs_Gen!AF$44:AF$45)</f>
        <v>15184.471680614584</v>
      </c>
      <c r="AG327" s="106">
        <f>SUM([1]Calcs_Gen!AG$38:AG$39,[1]Calcs_Gen!AG$44:AG$45)</f>
        <v>15412.238755823802</v>
      </c>
      <c r="AH327" s="107">
        <f>SUM([1]Calcs_Gen!AH$38:AH$39,[1]Calcs_Gen!AH$44:AH$45)</f>
        <v>15643.422337161159</v>
      </c>
    </row>
    <row r="328" spans="1:34" s="37" customFormat="1" ht="10.5" outlineLevel="2" x14ac:dyDescent="0.25">
      <c r="A328" s="157"/>
      <c r="B328" s="97"/>
      <c r="C328" s="98"/>
      <c r="D328" s="104" t="s">
        <v>52</v>
      </c>
      <c r="E328" s="24"/>
      <c r="F328" s="24"/>
      <c r="G328" s="24"/>
      <c r="H328" s="24"/>
      <c r="I328" s="24"/>
      <c r="J328" s="24"/>
      <c r="K328" s="105">
        <f>SUM('[1]Hist&amp;Budget_WC'!AF$49:AF$50,'[1]Hist&amp;Budget_WC'!AF$52)</f>
        <v>5870</v>
      </c>
      <c r="L328" s="105">
        <f>SUM('[1]Hist&amp;Budget_WC'!AG$49:AG$50,'[1]Hist&amp;Budget_WC'!AG$52)</f>
        <v>8680</v>
      </c>
      <c r="M328" s="105">
        <f>SUM('[1]Hist&amp;Budget_WC'!AH$49:AH$50,'[1]Hist&amp;Budget_WC'!AH$52)</f>
        <v>6989</v>
      </c>
      <c r="N328" s="106">
        <f>SUM([1]Calcs_Gen!N$40:N$41,[1]Calcs_Gen!N$43)</f>
        <v>3823</v>
      </c>
      <c r="O328" s="106">
        <f>SUM([1]Calcs_Gen!O$40:O$41,[1]Calcs_Gen!O$43)</f>
        <v>5578</v>
      </c>
      <c r="P328" s="106">
        <f>SUM([1]Calcs_Gen!P$40:P$41,[1]Calcs_Gen!P$43)</f>
        <v>330</v>
      </c>
      <c r="Q328" s="106">
        <f>SUM([1]Calcs_Gen!Q$40:Q$41,[1]Calcs_Gen!Q$43)</f>
        <v>330</v>
      </c>
      <c r="R328" s="106">
        <f>SUM([1]Calcs_Gen!R$40:R$41,[1]Calcs_Gen!R$43)</f>
        <v>330</v>
      </c>
      <c r="S328" s="106">
        <f>SUM([1]Calcs_Gen!S$40:S$41,[1]Calcs_Gen!S$43)</f>
        <v>330</v>
      </c>
      <c r="T328" s="106">
        <f>SUM([1]Calcs_Gen!T$40:T$41,[1]Calcs_Gen!T$43)</f>
        <v>330</v>
      </c>
      <c r="U328" s="106">
        <f>SUM([1]Calcs_Gen!U$40:U$41,[1]Calcs_Gen!U$43)</f>
        <v>330</v>
      </c>
      <c r="V328" s="106">
        <f>SUM([1]Calcs_Gen!V$40:V$41,[1]Calcs_Gen!V$43)</f>
        <v>330</v>
      </c>
      <c r="W328" s="106">
        <f>SUM([1]Calcs_Gen!W$40:W$41,[1]Calcs_Gen!W$43)</f>
        <v>330</v>
      </c>
      <c r="X328" s="106">
        <f>SUM([1]Calcs_Gen!X$40:X$41,[1]Calcs_Gen!X$43)</f>
        <v>330</v>
      </c>
      <c r="Y328" s="106">
        <f>SUM([1]Calcs_Gen!Y$40:Y$41,[1]Calcs_Gen!Y$43)</f>
        <v>330</v>
      </c>
      <c r="Z328" s="106">
        <f>SUM([1]Calcs_Gen!Z$40:Z$41,[1]Calcs_Gen!Z$43)</f>
        <v>330</v>
      </c>
      <c r="AA328" s="106">
        <f>SUM([1]Calcs_Gen!AA$40:AA$41,[1]Calcs_Gen!AA$43)</f>
        <v>330</v>
      </c>
      <c r="AB328" s="106">
        <f>SUM([1]Calcs_Gen!AB$40:AB$41,[1]Calcs_Gen!AB$43)</f>
        <v>330</v>
      </c>
      <c r="AC328" s="106">
        <f>SUM([1]Calcs_Gen!AC$40:AC$41,[1]Calcs_Gen!AC$43)</f>
        <v>330</v>
      </c>
      <c r="AD328" s="106">
        <f>SUM([1]Calcs_Gen!AD$40:AD$41,[1]Calcs_Gen!AD$43)</f>
        <v>330</v>
      </c>
      <c r="AE328" s="106">
        <f>SUM([1]Calcs_Gen!AE$40:AE$41,[1]Calcs_Gen!AE$43)</f>
        <v>330</v>
      </c>
      <c r="AF328" s="106">
        <f>SUM([1]Calcs_Gen!AF$40:AF$41,[1]Calcs_Gen!AF$43)</f>
        <v>330</v>
      </c>
      <c r="AG328" s="106">
        <f>SUM([1]Calcs_Gen!AG$40:AG$41,[1]Calcs_Gen!AG$43)</f>
        <v>330</v>
      </c>
      <c r="AH328" s="107">
        <f>SUM([1]Calcs_Gen!AH$40:AH$41,[1]Calcs_Gen!AH$43)</f>
        <v>330</v>
      </c>
    </row>
    <row r="329" spans="1:34" s="37" customFormat="1" ht="10.5" hidden="1" outlineLevel="2" x14ac:dyDescent="0.25">
      <c r="A329" s="157"/>
      <c r="B329" s="97"/>
      <c r="C329" s="98"/>
      <c r="D329" s="104" t="s">
        <v>53</v>
      </c>
      <c r="E329" s="24"/>
      <c r="F329" s="24"/>
      <c r="G329" s="24"/>
      <c r="H329" s="24"/>
      <c r="I329" s="24"/>
      <c r="J329" s="24"/>
      <c r="K329" s="105">
        <f>'[1]Hist&amp;Budget_WC'!AF$51</f>
        <v>0</v>
      </c>
      <c r="L329" s="105">
        <f>'[1]Hist&amp;Budget_WC'!AG$51</f>
        <v>0</v>
      </c>
      <c r="M329" s="105">
        <f>'[1]Hist&amp;Budget_WC'!AH$51</f>
        <v>0</v>
      </c>
      <c r="N329" s="106">
        <f>[1]Calcs_Gen!N42</f>
        <v>0</v>
      </c>
      <c r="O329" s="106">
        <f>[1]Calcs_Gen!O42</f>
        <v>0</v>
      </c>
      <c r="P329" s="106">
        <f>[1]Calcs_Gen!P42</f>
        <v>0</v>
      </c>
      <c r="Q329" s="106">
        <f>[1]Calcs_Gen!Q42</f>
        <v>0</v>
      </c>
      <c r="R329" s="106">
        <f>[1]Calcs_Gen!R42</f>
        <v>0</v>
      </c>
      <c r="S329" s="106">
        <f>[1]Calcs_Gen!S42</f>
        <v>0</v>
      </c>
      <c r="T329" s="106">
        <f>[1]Calcs_Gen!T42</f>
        <v>0</v>
      </c>
      <c r="U329" s="106">
        <f>[1]Calcs_Gen!U42</f>
        <v>0</v>
      </c>
      <c r="V329" s="106">
        <f>[1]Calcs_Gen!V42</f>
        <v>0</v>
      </c>
      <c r="W329" s="106">
        <f>[1]Calcs_Gen!W42</f>
        <v>0</v>
      </c>
      <c r="X329" s="106">
        <f>[1]Calcs_Gen!X42</f>
        <v>0</v>
      </c>
      <c r="Y329" s="106">
        <f>[1]Calcs_Gen!Y42</f>
        <v>0</v>
      </c>
      <c r="Z329" s="106">
        <f>[1]Calcs_Gen!Z42</f>
        <v>0</v>
      </c>
      <c r="AA329" s="106">
        <f>[1]Calcs_Gen!AA42</f>
        <v>0</v>
      </c>
      <c r="AB329" s="106">
        <f>[1]Calcs_Gen!AB42</f>
        <v>0</v>
      </c>
      <c r="AC329" s="106">
        <f>[1]Calcs_Gen!AC42</f>
        <v>0</v>
      </c>
      <c r="AD329" s="106">
        <f>[1]Calcs_Gen!AD42</f>
        <v>0</v>
      </c>
      <c r="AE329" s="106">
        <f>[1]Calcs_Gen!AE42</f>
        <v>0</v>
      </c>
      <c r="AF329" s="106">
        <f>[1]Calcs_Gen!AF42</f>
        <v>0</v>
      </c>
      <c r="AG329" s="106">
        <f>[1]Calcs_Gen!AG42</f>
        <v>0</v>
      </c>
      <c r="AH329" s="107">
        <f>[1]Calcs_Gen!AH42</f>
        <v>0</v>
      </c>
    </row>
    <row r="330" spans="1:34" s="37" customFormat="1" ht="10.5" outlineLevel="2" x14ac:dyDescent="0.25">
      <c r="A330" s="34"/>
      <c r="B330" s="97"/>
      <c r="C330" s="98"/>
      <c r="D330" s="104" t="s">
        <v>54</v>
      </c>
      <c r="E330" s="24"/>
      <c r="F330" s="24"/>
      <c r="G330" s="24"/>
      <c r="H330" s="24"/>
      <c r="I330" s="24"/>
      <c r="J330" s="24"/>
      <c r="K330" s="105">
        <f>MAX(0,'[1]Hist&amp;Budget_WC'!AF$104)+MAX(0,'[1]Hist&amp;Budget_WC'!AF$105)+MAX(0,'[1]Hist&amp;Budget_WC'!AF$108)+MAX(0,'[1]Hist&amp;Budget_WC'!AF$109)+MAX(0,'[1]Hist&amp;Budget_WC'!AF$110)</f>
        <v>0</v>
      </c>
      <c r="L330" s="105">
        <f>MAX(0,'[1]Hist&amp;Budget_WC'!AG$104)+MAX(0,'[1]Hist&amp;Budget_WC'!AG$105)+MAX(0,'[1]Hist&amp;Budget_WC'!AG$108)+MAX(0,'[1]Hist&amp;Budget_WC'!AG$109)+MAX(0,'[1]Hist&amp;Budget_WC'!AG$110)</f>
        <v>0</v>
      </c>
      <c r="M330" s="105">
        <f>MAX(0,'[1]Hist&amp;Budget_WC'!AH$104)+MAX(0,'[1]Hist&amp;Budget_WC'!AH$105)+MAX(0,'[1]Hist&amp;Budget_WC'!AH$108)+MAX(0,'[1]Hist&amp;Budget_WC'!AH$109)+MAX(0,'[1]Hist&amp;Budget_WC'!AH$110)</f>
        <v>0</v>
      </c>
      <c r="N330" s="106">
        <f>MAX(0,[1]Calcs_Gen!N$95)+MAX(0,[1]Calcs_Gen!N$96)+MAX(0,[1]Calcs_Gen!N$99)+MAX(0,[1]Calcs_Gen!N$100)+MAX(0,[1]Calcs_Gen!N$101)</f>
        <v>1764</v>
      </c>
      <c r="O330" s="106">
        <f>MAX(0,[1]Calcs_Gen!O$95)+MAX(0,[1]Calcs_Gen!O$96)+MAX(0,[1]Calcs_Gen!O$99)+MAX(0,[1]Calcs_Gen!O$100)+MAX(0,[1]Calcs_Gen!O$101)</f>
        <v>792.1</v>
      </c>
      <c r="P330" s="106">
        <f>MAX(0,[1]Calcs_Gen!P$95)+MAX(0,[1]Calcs_Gen!P$96)+MAX(0,[1]Calcs_Gen!P$99)+MAX(0,[1]Calcs_Gen!P$100)+MAX(0,[1]Calcs_Gen!P$101)</f>
        <v>548.1</v>
      </c>
      <c r="Q330" s="106">
        <f>MAX(0,[1]Calcs_Gen!Q$95)+MAX(0,[1]Calcs_Gen!Q$96)+MAX(0,[1]Calcs_Gen!Q$99)+MAX(0,[1]Calcs_Gen!Q$100)+MAX(0,[1]Calcs_Gen!Q$101)</f>
        <v>548.1</v>
      </c>
      <c r="R330" s="106">
        <f>MAX(0,[1]Calcs_Gen!R$95)+MAX(0,[1]Calcs_Gen!R$96)+MAX(0,[1]Calcs_Gen!R$99)+MAX(0,[1]Calcs_Gen!R$100)+MAX(0,[1]Calcs_Gen!R$101)</f>
        <v>548.1</v>
      </c>
      <c r="S330" s="106">
        <f>MAX(0,[1]Calcs_Gen!S$95)+MAX(0,[1]Calcs_Gen!S$96)+MAX(0,[1]Calcs_Gen!S$99)+MAX(0,[1]Calcs_Gen!S$100)+MAX(0,[1]Calcs_Gen!S$101)</f>
        <v>548.1</v>
      </c>
      <c r="T330" s="106">
        <f>MAX(0,[1]Calcs_Gen!T$95)+MAX(0,[1]Calcs_Gen!T$96)+MAX(0,[1]Calcs_Gen!T$99)+MAX(0,[1]Calcs_Gen!T$100)+MAX(0,[1]Calcs_Gen!T$101)</f>
        <v>548.1</v>
      </c>
      <c r="U330" s="106">
        <f>MAX(0,[1]Calcs_Gen!U$95)+MAX(0,[1]Calcs_Gen!U$96)+MAX(0,[1]Calcs_Gen!U$99)+MAX(0,[1]Calcs_Gen!U$100)+MAX(0,[1]Calcs_Gen!U$101)</f>
        <v>548.1</v>
      </c>
      <c r="V330" s="106">
        <f>MAX(0,[1]Calcs_Gen!V$95)+MAX(0,[1]Calcs_Gen!V$96)+MAX(0,[1]Calcs_Gen!V$99)+MAX(0,[1]Calcs_Gen!V$100)+MAX(0,[1]Calcs_Gen!V$101)</f>
        <v>248.1</v>
      </c>
      <c r="W330" s="106">
        <f>MAX(0,[1]Calcs_Gen!W$95)+MAX(0,[1]Calcs_Gen!W$96)+MAX(0,[1]Calcs_Gen!W$99)+MAX(0,[1]Calcs_Gen!W$100)+MAX(0,[1]Calcs_Gen!W$101)</f>
        <v>248.1</v>
      </c>
      <c r="X330" s="106">
        <f>MAX(0,[1]Calcs_Gen!X$95)+MAX(0,[1]Calcs_Gen!X$96)+MAX(0,[1]Calcs_Gen!X$99)+MAX(0,[1]Calcs_Gen!X$100)+MAX(0,[1]Calcs_Gen!X$101)</f>
        <v>0</v>
      </c>
      <c r="Y330" s="106">
        <f>MAX(0,[1]Calcs_Gen!Y$95)+MAX(0,[1]Calcs_Gen!Y$96)+MAX(0,[1]Calcs_Gen!Y$99)+MAX(0,[1]Calcs_Gen!Y$100)+MAX(0,[1]Calcs_Gen!Y$101)</f>
        <v>0</v>
      </c>
      <c r="Z330" s="106">
        <f>MAX(0,[1]Calcs_Gen!Z$95)+MAX(0,[1]Calcs_Gen!Z$96)+MAX(0,[1]Calcs_Gen!Z$99)+MAX(0,[1]Calcs_Gen!Z$100)+MAX(0,[1]Calcs_Gen!Z$101)</f>
        <v>0</v>
      </c>
      <c r="AA330" s="106">
        <f>MAX(0,[1]Calcs_Gen!AA$95)+MAX(0,[1]Calcs_Gen!AA$96)+MAX(0,[1]Calcs_Gen!AA$99)+MAX(0,[1]Calcs_Gen!AA$100)+MAX(0,[1]Calcs_Gen!AA$101)</f>
        <v>0</v>
      </c>
      <c r="AB330" s="106">
        <f>MAX(0,[1]Calcs_Gen!AB$95)+MAX(0,[1]Calcs_Gen!AB$96)+MAX(0,[1]Calcs_Gen!AB$99)+MAX(0,[1]Calcs_Gen!AB$100)+MAX(0,[1]Calcs_Gen!AB$101)</f>
        <v>0</v>
      </c>
      <c r="AC330" s="106">
        <f>MAX(0,[1]Calcs_Gen!AC$95)+MAX(0,[1]Calcs_Gen!AC$96)+MAX(0,[1]Calcs_Gen!AC$99)+MAX(0,[1]Calcs_Gen!AC$100)+MAX(0,[1]Calcs_Gen!AC$101)</f>
        <v>0</v>
      </c>
      <c r="AD330" s="106">
        <f>MAX(0,[1]Calcs_Gen!AD$95)+MAX(0,[1]Calcs_Gen!AD$96)+MAX(0,[1]Calcs_Gen!AD$99)+MAX(0,[1]Calcs_Gen!AD$100)+MAX(0,[1]Calcs_Gen!AD$101)</f>
        <v>0</v>
      </c>
      <c r="AE330" s="106">
        <f>MAX(0,[1]Calcs_Gen!AE$95)+MAX(0,[1]Calcs_Gen!AE$96)+MAX(0,[1]Calcs_Gen!AE$99)+MAX(0,[1]Calcs_Gen!AE$100)+MAX(0,[1]Calcs_Gen!AE$101)</f>
        <v>0</v>
      </c>
      <c r="AF330" s="106">
        <f>MAX(0,[1]Calcs_Gen!AF$95)+MAX(0,[1]Calcs_Gen!AF$96)+MAX(0,[1]Calcs_Gen!AF$99)+MAX(0,[1]Calcs_Gen!AF$100)+MAX(0,[1]Calcs_Gen!AF$101)</f>
        <v>0</v>
      </c>
      <c r="AG330" s="106">
        <f>MAX(0,[1]Calcs_Gen!AG$95)+MAX(0,[1]Calcs_Gen!AG$96)+MAX(0,[1]Calcs_Gen!AG$99)+MAX(0,[1]Calcs_Gen!AG$100)+MAX(0,[1]Calcs_Gen!AG$101)</f>
        <v>0</v>
      </c>
      <c r="AH330" s="107">
        <f>MAX(0,[1]Calcs_Gen!AH$95)+MAX(0,[1]Calcs_Gen!AH$96)+MAX(0,[1]Calcs_Gen!AH$99)+MAX(0,[1]Calcs_Gen!AH$100)+MAX(0,[1]Calcs_Gen!AH$101)</f>
        <v>0</v>
      </c>
    </row>
    <row r="331" spans="1:34" s="37" customFormat="1" ht="10.5" hidden="1" outlineLevel="2" x14ac:dyDescent="0.25">
      <c r="A331" s="34"/>
      <c r="B331" s="97"/>
      <c r="C331" s="98"/>
      <c r="D331" s="104" t="s">
        <v>55</v>
      </c>
      <c r="E331" s="24"/>
      <c r="F331" s="24"/>
      <c r="G331" s="24"/>
      <c r="H331" s="24"/>
      <c r="I331" s="24"/>
      <c r="J331" s="24"/>
      <c r="K331" s="105">
        <f>'[1]Hist&amp;Budget_WC'!AF$106</f>
        <v>0</v>
      </c>
      <c r="L331" s="105">
        <f>'[1]Hist&amp;Budget_WC'!AG$106</f>
        <v>0</v>
      </c>
      <c r="M331" s="105">
        <f>'[1]Hist&amp;Budget_WC'!AH$106</f>
        <v>0</v>
      </c>
      <c r="N331" s="106">
        <f>[1]Calcs_Gen!N$97</f>
        <v>0</v>
      </c>
      <c r="O331" s="106">
        <f>[1]Calcs_Gen!O$97</f>
        <v>0</v>
      </c>
      <c r="P331" s="106">
        <f>[1]Calcs_Gen!P$97</f>
        <v>0</v>
      </c>
      <c r="Q331" s="106">
        <f>[1]Calcs_Gen!Q$97</f>
        <v>0</v>
      </c>
      <c r="R331" s="106">
        <f>[1]Calcs_Gen!R$97</f>
        <v>0</v>
      </c>
      <c r="S331" s="106">
        <f>[1]Calcs_Gen!S$97</f>
        <v>0</v>
      </c>
      <c r="T331" s="106">
        <f>[1]Calcs_Gen!T$97</f>
        <v>0</v>
      </c>
      <c r="U331" s="106">
        <f>[1]Calcs_Gen!U$97</f>
        <v>0</v>
      </c>
      <c r="V331" s="106">
        <f>[1]Calcs_Gen!V$97</f>
        <v>0</v>
      </c>
      <c r="W331" s="106">
        <f>[1]Calcs_Gen!W$97</f>
        <v>0</v>
      </c>
      <c r="X331" s="106">
        <f>[1]Calcs_Gen!X$97</f>
        <v>0</v>
      </c>
      <c r="Y331" s="106">
        <f>[1]Calcs_Gen!Y$97</f>
        <v>0</v>
      </c>
      <c r="Z331" s="106">
        <f>[1]Calcs_Gen!Z$97</f>
        <v>0</v>
      </c>
      <c r="AA331" s="106">
        <f>[1]Calcs_Gen!AA$97</f>
        <v>0</v>
      </c>
      <c r="AB331" s="106">
        <f>[1]Calcs_Gen!AB$97</f>
        <v>0</v>
      </c>
      <c r="AC331" s="106">
        <f>[1]Calcs_Gen!AC$97</f>
        <v>0</v>
      </c>
      <c r="AD331" s="106">
        <f>[1]Calcs_Gen!AD$97</f>
        <v>0</v>
      </c>
      <c r="AE331" s="106">
        <f>[1]Calcs_Gen!AE$97</f>
        <v>0</v>
      </c>
      <c r="AF331" s="106">
        <f>[1]Calcs_Gen!AF$97</f>
        <v>0</v>
      </c>
      <c r="AG331" s="106">
        <f>[1]Calcs_Gen!AG$97</f>
        <v>0</v>
      </c>
      <c r="AH331" s="107">
        <f>[1]Calcs_Gen!AH$97</f>
        <v>0</v>
      </c>
    </row>
    <row r="332" spans="1:34" s="37" customFormat="1" ht="10.5" hidden="1" outlineLevel="2" x14ac:dyDescent="0.25">
      <c r="A332" s="34"/>
      <c r="B332" s="97"/>
      <c r="C332" s="98"/>
      <c r="D332" s="104" t="s">
        <v>56</v>
      </c>
      <c r="E332" s="24"/>
      <c r="F332" s="24"/>
      <c r="G332" s="24"/>
      <c r="H332" s="24"/>
      <c r="I332" s="24"/>
      <c r="J332" s="24"/>
      <c r="K332" s="105">
        <f>MAX(0,'[1]Hist&amp;Budget_WC'!AF$111)</f>
        <v>0</v>
      </c>
      <c r="L332" s="105">
        <f>MAX(0,'[1]Hist&amp;Budget_WC'!AG$111)</f>
        <v>0</v>
      </c>
      <c r="M332" s="105">
        <f>MAX(0,'[1]Hist&amp;Budget_WC'!AH$111)</f>
        <v>0</v>
      </c>
      <c r="N332" s="106">
        <f>MAX(0,[1]Calcs_Gen!N$102)</f>
        <v>0</v>
      </c>
      <c r="O332" s="106">
        <f>MAX(0,[1]Calcs_Gen!O$102)</f>
        <v>0</v>
      </c>
      <c r="P332" s="106">
        <f>MAX(0,[1]Calcs_Gen!P$102)</f>
        <v>0</v>
      </c>
      <c r="Q332" s="106">
        <f>MAX(0,[1]Calcs_Gen!Q$102)</f>
        <v>0</v>
      </c>
      <c r="R332" s="106">
        <f>MAX(0,[1]Calcs_Gen!R$102)</f>
        <v>0</v>
      </c>
      <c r="S332" s="106">
        <f>MAX(0,[1]Calcs_Gen!S$102)</f>
        <v>0</v>
      </c>
      <c r="T332" s="106">
        <f>MAX(0,[1]Calcs_Gen!T$102)</f>
        <v>0</v>
      </c>
      <c r="U332" s="106">
        <f>MAX(0,[1]Calcs_Gen!U$102)</f>
        <v>0</v>
      </c>
      <c r="V332" s="106">
        <f>MAX(0,[1]Calcs_Gen!V$102)</f>
        <v>0</v>
      </c>
      <c r="W332" s="106">
        <f>MAX(0,[1]Calcs_Gen!W$102)</f>
        <v>0</v>
      </c>
      <c r="X332" s="106">
        <f>MAX(0,[1]Calcs_Gen!X$102)</f>
        <v>0</v>
      </c>
      <c r="Y332" s="106">
        <f>MAX(0,[1]Calcs_Gen!Y$102)</f>
        <v>0</v>
      </c>
      <c r="Z332" s="106">
        <f>MAX(0,[1]Calcs_Gen!Z$102)</f>
        <v>0</v>
      </c>
      <c r="AA332" s="106">
        <f>MAX(0,[1]Calcs_Gen!AA$102)</f>
        <v>0</v>
      </c>
      <c r="AB332" s="106">
        <f>MAX(0,[1]Calcs_Gen!AB$102)</f>
        <v>0</v>
      </c>
      <c r="AC332" s="106">
        <f>MAX(0,[1]Calcs_Gen!AC$102)</f>
        <v>0</v>
      </c>
      <c r="AD332" s="106">
        <f>MAX(0,[1]Calcs_Gen!AD$102)</f>
        <v>0</v>
      </c>
      <c r="AE332" s="106">
        <f>MAX(0,[1]Calcs_Gen!AE$102)</f>
        <v>0</v>
      </c>
      <c r="AF332" s="106">
        <f>MAX(0,[1]Calcs_Gen!AF$102)</f>
        <v>0</v>
      </c>
      <c r="AG332" s="106">
        <f>MAX(0,[1]Calcs_Gen!AG$102)</f>
        <v>0</v>
      </c>
      <c r="AH332" s="107">
        <f>MAX(0,[1]Calcs_Gen!AH$102)</f>
        <v>0</v>
      </c>
    </row>
    <row r="333" spans="1:34" s="37" customFormat="1" ht="10.5" outlineLevel="2" x14ac:dyDescent="0.25">
      <c r="A333" s="157"/>
      <c r="B333" s="97"/>
      <c r="C333" s="98"/>
      <c r="D333" s="108" t="s">
        <v>57</v>
      </c>
      <c r="E333" s="109"/>
      <c r="F333" s="109"/>
      <c r="G333" s="109"/>
      <c r="H333" s="109"/>
      <c r="I333" s="109"/>
      <c r="J333" s="109"/>
      <c r="K333" s="110">
        <f t="shared" ref="K333:AH333" si="40">SUM(K323:K332)</f>
        <v>36259</v>
      </c>
      <c r="L333" s="110">
        <f t="shared" si="40"/>
        <v>37625</v>
      </c>
      <c r="M333" s="110">
        <f t="shared" si="40"/>
        <v>36081</v>
      </c>
      <c r="N333" s="111">
        <f t="shared" si="40"/>
        <v>30727</v>
      </c>
      <c r="O333" s="111">
        <f t="shared" si="40"/>
        <v>32156.1</v>
      </c>
      <c r="P333" s="111">
        <f t="shared" si="40"/>
        <v>28696.794999999998</v>
      </c>
      <c r="Q333" s="111">
        <f t="shared" si="40"/>
        <v>30847.898799999992</v>
      </c>
      <c r="R333" s="111">
        <f t="shared" si="40"/>
        <v>32936.520622312499</v>
      </c>
      <c r="S333" s="111">
        <f t="shared" si="40"/>
        <v>34697.772041612021</v>
      </c>
      <c r="T333" s="111">
        <f t="shared" si="40"/>
        <v>35408.767038420796</v>
      </c>
      <c r="U333" s="111">
        <f t="shared" si="40"/>
        <v>36134.622053861778</v>
      </c>
      <c r="V333" s="111">
        <f t="shared" si="40"/>
        <v>36577.456045710125</v>
      </c>
      <c r="W333" s="111">
        <f t="shared" si="40"/>
        <v>37336.390545774593</v>
      </c>
      <c r="X333" s="111">
        <f t="shared" si="40"/>
        <v>37864.449718641627</v>
      </c>
      <c r="Y333" s="111">
        <f t="shared" si="40"/>
        <v>38203.960421815129</v>
      </c>
      <c r="Z333" s="111">
        <f t="shared" si="40"/>
        <v>38549.952267286266</v>
      </c>
      <c r="AA333" s="111">
        <f t="shared" si="40"/>
        <v>38902.557684568223</v>
      </c>
      <c r="AB333" s="111">
        <f t="shared" si="40"/>
        <v>39261.911985231716</v>
      </c>
      <c r="AC333" s="111">
        <f t="shared" si="40"/>
        <v>39628.153428978039</v>
      </c>
      <c r="AD333" s="111">
        <f t="shared" si="40"/>
        <v>40001.423291287319</v>
      </c>
      <c r="AE333" s="111">
        <f t="shared" si="40"/>
        <v>40381.86593268055</v>
      </c>
      <c r="AF333" s="111">
        <f t="shared" si="40"/>
        <v>40769.628869635024</v>
      </c>
      <c r="AG333" s="111">
        <f t="shared" si="40"/>
        <v>41164.86284719361</v>
      </c>
      <c r="AH333" s="112">
        <f t="shared" si="40"/>
        <v>41567.721913309579</v>
      </c>
    </row>
    <row r="334" spans="1:34" s="37" customFormat="1" ht="10.5" outlineLevel="2" x14ac:dyDescent="0.25">
      <c r="A334" s="157"/>
      <c r="B334" s="97"/>
      <c r="C334" s="98"/>
      <c r="D334" s="99"/>
      <c r="E334" s="24"/>
      <c r="F334" s="24"/>
      <c r="G334" s="24"/>
      <c r="H334" s="24"/>
      <c r="I334" s="24"/>
      <c r="J334" s="24"/>
      <c r="K334" s="100"/>
      <c r="L334" s="101"/>
      <c r="M334" s="10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102"/>
    </row>
    <row r="335" spans="1:34" s="37" customFormat="1" ht="10.5" outlineLevel="2" x14ac:dyDescent="0.25">
      <c r="A335" s="157"/>
      <c r="B335" s="97"/>
      <c r="C335" s="98"/>
      <c r="D335" s="103" t="s">
        <v>58</v>
      </c>
      <c r="E335" s="24"/>
      <c r="F335" s="24"/>
      <c r="G335" s="24"/>
      <c r="H335" s="24"/>
      <c r="I335" s="24"/>
      <c r="J335" s="24"/>
      <c r="K335" s="100"/>
      <c r="L335" s="101"/>
      <c r="M335" s="10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102"/>
    </row>
    <row r="336" spans="1:34" s="37" customFormat="1" ht="10.5" outlineLevel="2" x14ac:dyDescent="0.25">
      <c r="A336" s="157"/>
      <c r="B336" s="97"/>
      <c r="C336" s="98"/>
      <c r="D336" s="104" t="s">
        <v>59</v>
      </c>
      <c r="E336" s="24"/>
      <c r="F336" s="24"/>
      <c r="G336" s="24"/>
      <c r="H336" s="24"/>
      <c r="I336" s="24"/>
      <c r="J336" s="24"/>
      <c r="K336" s="105">
        <f>-SUM('[1]Hist&amp;Budget_WC'!AF$74:AF$75)</f>
        <v>8933</v>
      </c>
      <c r="L336" s="105">
        <f>-SUM('[1]Hist&amp;Budget_WC'!AG$74:AG$75)</f>
        <v>9587</v>
      </c>
      <c r="M336" s="105">
        <f>-SUM('[1]Hist&amp;Budget_WC'!AH$74:AH$75)</f>
        <v>9679</v>
      </c>
      <c r="N336" s="106">
        <f>-SUM([1]Calcs_Gen!N$65:N$66)</f>
        <v>10622</v>
      </c>
      <c r="O336" s="106">
        <f>-SUM([1]Calcs_Gen!O$65:O$66)</f>
        <v>10987</v>
      </c>
      <c r="P336" s="106">
        <f>-SUM([1]Calcs_Gen!P$65:P$66)</f>
        <v>11206.74</v>
      </c>
      <c r="Q336" s="106">
        <f>-SUM([1]Calcs_Gen!Q$65:Q$66)</f>
        <v>11430.8748</v>
      </c>
      <c r="R336" s="106">
        <f>-SUM([1]Calcs_Gen!R$65:R$66)</f>
        <v>11659.492295999999</v>
      </c>
      <c r="S336" s="106">
        <f>-SUM([1]Calcs_Gen!S$65:S$66)</f>
        <v>11892.682141920001</v>
      </c>
      <c r="T336" s="106">
        <f>-SUM([1]Calcs_Gen!T$65:T$66)</f>
        <v>12130.5357847584</v>
      </c>
      <c r="U336" s="106">
        <f>-SUM([1]Calcs_Gen!U$65:U$66)</f>
        <v>12373.146500453569</v>
      </c>
      <c r="V336" s="106">
        <f>-SUM([1]Calcs_Gen!V$65:V$66)</f>
        <v>12620.60943046264</v>
      </c>
      <c r="W336" s="106">
        <f>-SUM([1]Calcs_Gen!W$65:W$66)</f>
        <v>12873.021619071893</v>
      </c>
      <c r="X336" s="106">
        <f>-SUM([1]Calcs_Gen!X$65:X$66)</f>
        <v>13130.482051453331</v>
      </c>
      <c r="Y336" s="106">
        <f>-SUM([1]Calcs_Gen!Y$65:Y$66)</f>
        <v>13393.0916924824</v>
      </c>
      <c r="Z336" s="106">
        <f>-SUM([1]Calcs_Gen!Z$65:Z$66)</f>
        <v>13660.953526332047</v>
      </c>
      <c r="AA336" s="106">
        <f>-SUM([1]Calcs_Gen!AA$65:AA$66)</f>
        <v>13934.172596858687</v>
      </c>
      <c r="AB336" s="106">
        <f>-SUM([1]Calcs_Gen!AB$65:AB$66)</f>
        <v>14212.85604879586</v>
      </c>
      <c r="AC336" s="106">
        <f>-SUM([1]Calcs_Gen!AC$65:AC$66)</f>
        <v>14497.113169771779</v>
      </c>
      <c r="AD336" s="106">
        <f>-SUM([1]Calcs_Gen!AD$65:AD$66)</f>
        <v>14787.055433167216</v>
      </c>
      <c r="AE336" s="106">
        <f>-SUM([1]Calcs_Gen!AE$65:AE$66)</f>
        <v>15082.796541830559</v>
      </c>
      <c r="AF336" s="106">
        <f>-SUM([1]Calcs_Gen!AF$65:AF$66)</f>
        <v>15384.452472667172</v>
      </c>
      <c r="AG336" s="106">
        <f>-SUM([1]Calcs_Gen!AG$65:AG$66)</f>
        <v>15692.141522120515</v>
      </c>
      <c r="AH336" s="107">
        <f>-SUM([1]Calcs_Gen!AH$65:AH$66)</f>
        <v>16005.984352562926</v>
      </c>
    </row>
    <row r="337" spans="1:34" s="37" customFormat="1" ht="10.5" outlineLevel="2" x14ac:dyDescent="0.25">
      <c r="A337" s="157"/>
      <c r="B337" s="97"/>
      <c r="C337" s="98"/>
      <c r="D337" s="104" t="s">
        <v>60</v>
      </c>
      <c r="E337" s="24"/>
      <c r="F337" s="24"/>
      <c r="G337" s="24"/>
      <c r="H337" s="24"/>
      <c r="I337" s="24"/>
      <c r="J337" s="24"/>
      <c r="K337" s="105">
        <f>-SUM('[1]Hist&amp;Budget_WC'!AF$77,'[1]Hist&amp;Budget_WC'!AF$87,'[1]Hist&amp;Budget_WC'!AF$88)</f>
        <v>89</v>
      </c>
      <c r="L337" s="105">
        <f>-SUM('[1]Hist&amp;Budget_WC'!AG$77,'[1]Hist&amp;Budget_WC'!AG$87,'[1]Hist&amp;Budget_WC'!AG$88)</f>
        <v>87</v>
      </c>
      <c r="M337" s="105">
        <f>-SUM('[1]Hist&amp;Budget_WC'!AH$77,'[1]Hist&amp;Budget_WC'!AH$87,'[1]Hist&amp;Budget_WC'!AH$88)</f>
        <v>183</v>
      </c>
      <c r="N337" s="106">
        <f>-SUM([1]Calcs_Gen!N$68,[1]Calcs_Gen!N$78,[1]Calcs_Gen!N$79)</f>
        <v>181</v>
      </c>
      <c r="O337" s="106">
        <f>-SUM([1]Calcs_Gen!O$68,[1]Calcs_Gen!O$78,[1]Calcs_Gen!O$79)</f>
        <v>210.15898161159083</v>
      </c>
      <c r="P337" s="106">
        <f>-SUM([1]Calcs_Gen!P$68,[1]Calcs_Gen!P$78,[1]Calcs_Gen!P$79)</f>
        <v>197.99869654898799</v>
      </c>
      <c r="Q337" s="106">
        <f>-SUM([1]Calcs_Gen!Q$68,[1]Calcs_Gen!Q$78,[1]Calcs_Gen!Q$79)</f>
        <v>185.45384587090442</v>
      </c>
      <c r="R337" s="106">
        <f>-SUM([1]Calcs_Gen!R$68,[1]Calcs_Gen!R$78,[1]Calcs_Gen!R$79)</f>
        <v>172.50699618262385</v>
      </c>
      <c r="S337" s="106">
        <f>-SUM([1]Calcs_Gen!S$68,[1]Calcs_Gen!S$78,[1]Calcs_Gen!S$79)</f>
        <v>159.13972207807353</v>
      </c>
      <c r="T337" s="106">
        <f>-SUM([1]Calcs_Gen!T$68,[1]Calcs_Gen!T$78,[1]Calcs_Gen!T$79)</f>
        <v>145.33254417127804</v>
      </c>
      <c r="U337" s="106">
        <f>-SUM([1]Calcs_Gen!U$68,[1]Calcs_Gen!U$78,[1]Calcs_Gen!U$79)</f>
        <v>131.06486313381825</v>
      </c>
      <c r="V337" s="106">
        <f>-SUM([1]Calcs_Gen!V$68,[1]Calcs_Gen!V$78,[1]Calcs_Gen!V$79)</f>
        <v>116.31488947833124</v>
      </c>
      <c r="W337" s="106">
        <f>-SUM([1]Calcs_Gen!W$68,[1]Calcs_Gen!W$78,[1]Calcs_Gen!W$79)</f>
        <v>103.64806159931727</v>
      </c>
      <c r="X337" s="106">
        <f>-SUM([1]Calcs_Gen!X$68,[1]Calcs_Gen!X$78,[1]Calcs_Gen!X$79)</f>
        <v>92.695510029497854</v>
      </c>
      <c r="Y337" s="106">
        <f>-SUM([1]Calcs_Gen!Y$68,[1]Calcs_Gen!Y$78,[1]Calcs_Gen!Y$79)</f>
        <v>81.265764699580245</v>
      </c>
      <c r="Z337" s="106">
        <f>-SUM([1]Calcs_Gen!Z$68,[1]Calcs_Gen!Z$78,[1]Calcs_Gen!Z$79)</f>
        <v>69.332749436112181</v>
      </c>
      <c r="AA337" s="106">
        <f>-SUM([1]Calcs_Gen!AA$68,[1]Calcs_Gen!AA$78,[1]Calcs_Gen!AA$79)</f>
        <v>56.868793282974146</v>
      </c>
      <c r="AB337" s="106">
        <f>-SUM([1]Calcs_Gen!AB$68,[1]Calcs_Gen!AB$78,[1]Calcs_Gen!AB$79)</f>
        <v>43.844528603964285</v>
      </c>
      <c r="AC337" s="106">
        <f>-SUM([1]Calcs_Gen!AC$68,[1]Calcs_Gen!AC$78,[1]Calcs_Gen!AC$79)</f>
        <v>30.228782574386525</v>
      </c>
      <c r="AD337" s="106">
        <f>-SUM([1]Calcs_Gen!AD$68,[1]Calcs_Gen!AD$78,[1]Calcs_Gen!AD$79)</f>
        <v>19.767513552431108</v>
      </c>
      <c r="AE337" s="106">
        <f>-SUM([1]Calcs_Gen!AE$68,[1]Calcs_Gen!AE$78,[1]Calcs_Gen!AE$79)</f>
        <v>13.45513156076438</v>
      </c>
      <c r="AF337" s="106">
        <f>-SUM([1]Calcs_Gen!AF$68,[1]Calcs_Gen!AF$78,[1]Calcs_Gen!AF$79)</f>
        <v>7.0071952354054181</v>
      </c>
      <c r="AG337" s="106">
        <f>-SUM([1]Calcs_Gen!AG$68,[1]Calcs_Gen!AG$78,[1]Calcs_Gen!AG$79)</f>
        <v>1.0718197008617556</v>
      </c>
      <c r="AH337" s="107">
        <f>-SUM([1]Calcs_Gen!AH$68,[1]Calcs_Gen!AH$78,[1]Calcs_Gen!AH$79)</f>
        <v>-2.8179591993193756E-14</v>
      </c>
    </row>
    <row r="338" spans="1:34" s="37" customFormat="1" ht="10.5" outlineLevel="2" x14ac:dyDescent="0.25">
      <c r="A338" s="157"/>
      <c r="B338" s="97"/>
      <c r="C338" s="98"/>
      <c r="D338" s="104" t="s">
        <v>61</v>
      </c>
      <c r="E338" s="24"/>
      <c r="F338" s="24"/>
      <c r="G338" s="24"/>
      <c r="H338" s="24"/>
      <c r="I338" s="24"/>
      <c r="J338" s="24"/>
      <c r="K338" s="105">
        <f>-SUM('[1]Hist&amp;Budget_WC'!AF$76)</f>
        <v>10279</v>
      </c>
      <c r="L338" s="105">
        <f>-SUM('[1]Hist&amp;Budget_WC'!AG$76)</f>
        <v>14505</v>
      </c>
      <c r="M338" s="105">
        <f>-SUM('[1]Hist&amp;Budget_WC'!AH$76)</f>
        <v>11375</v>
      </c>
      <c r="N338" s="106">
        <f>-SUM([1]Calcs_Gen!N$67)</f>
        <v>7890</v>
      </c>
      <c r="O338" s="106">
        <f>-SUM([1]Calcs_Gen!O$67)</f>
        <v>9263</v>
      </c>
      <c r="P338" s="106">
        <f>-SUM([1]Calcs_Gen!P$67)</f>
        <v>9448.26</v>
      </c>
      <c r="Q338" s="106">
        <f>-SUM([1]Calcs_Gen!Q$67)</f>
        <v>9637.2252000000008</v>
      </c>
      <c r="R338" s="106">
        <f>-SUM([1]Calcs_Gen!R$67)</f>
        <v>9829.9697039999992</v>
      </c>
      <c r="S338" s="106">
        <f>-SUM([1]Calcs_Gen!S$67)</f>
        <v>10026.569098079999</v>
      </c>
      <c r="T338" s="106">
        <f>-SUM([1]Calcs_Gen!T$67)</f>
        <v>10227.100480041599</v>
      </c>
      <c r="U338" s="106">
        <f>-SUM([1]Calcs_Gen!U$67)</f>
        <v>10431.642489642432</v>
      </c>
      <c r="V338" s="106">
        <f>-SUM([1]Calcs_Gen!V$67)</f>
        <v>10640.27533943528</v>
      </c>
      <c r="W338" s="106">
        <f>-SUM([1]Calcs_Gen!W$67)</f>
        <v>10853.080846223987</v>
      </c>
      <c r="X338" s="106">
        <f>-SUM([1]Calcs_Gen!X$67)</f>
        <v>11070.142463148468</v>
      </c>
      <c r="Y338" s="106">
        <f>-SUM([1]Calcs_Gen!Y$67)</f>
        <v>11291.545312411437</v>
      </c>
      <c r="Z338" s="106">
        <f>-SUM([1]Calcs_Gen!Z$67)</f>
        <v>11517.376218659665</v>
      </c>
      <c r="AA338" s="106">
        <f>-SUM([1]Calcs_Gen!AA$67)</f>
        <v>11747.723743032859</v>
      </c>
      <c r="AB338" s="106">
        <f>-SUM([1]Calcs_Gen!AB$67)</f>
        <v>11982.678217893515</v>
      </c>
      <c r="AC338" s="106">
        <f>-SUM([1]Calcs_Gen!AC$67)</f>
        <v>12222.331782251387</v>
      </c>
      <c r="AD338" s="106">
        <f>-SUM([1]Calcs_Gen!AD$67)</f>
        <v>12466.778417896416</v>
      </c>
      <c r="AE338" s="106">
        <f>-SUM([1]Calcs_Gen!AE$67)</f>
        <v>12716.113986254344</v>
      </c>
      <c r="AF338" s="106">
        <f>-SUM([1]Calcs_Gen!AF$67)</f>
        <v>12970.436265979431</v>
      </c>
      <c r="AG338" s="106">
        <f>-SUM([1]Calcs_Gen!AG$67)</f>
        <v>13229.84499129902</v>
      </c>
      <c r="AH338" s="107">
        <f>-SUM([1]Calcs_Gen!AH$67)</f>
        <v>13494.441891125</v>
      </c>
    </row>
    <row r="339" spans="1:34" s="37" customFormat="1" ht="10.5" outlineLevel="2" x14ac:dyDescent="0.25">
      <c r="A339" s="157"/>
      <c r="B339" s="97"/>
      <c r="C339" s="98"/>
      <c r="D339" s="104" t="s">
        <v>62</v>
      </c>
      <c r="E339" s="24"/>
      <c r="F339" s="24"/>
      <c r="G339" s="24"/>
      <c r="H339" s="24"/>
      <c r="I339" s="24"/>
      <c r="J339" s="24"/>
      <c r="K339" s="105">
        <f>-SUM('[1]Hist&amp;Budget_WC'!AF$79:AF$82)</f>
        <v>7158</v>
      </c>
      <c r="L339" s="105">
        <f>-SUM('[1]Hist&amp;Budget_WC'!AG$79:AG$82)</f>
        <v>8854</v>
      </c>
      <c r="M339" s="105">
        <f>-SUM('[1]Hist&amp;Budget_WC'!AH$79:AH$82)</f>
        <v>11150</v>
      </c>
      <c r="N339" s="106">
        <f>-SUM([1]Calcs_Gen!N$70:N$73)</f>
        <v>11398</v>
      </c>
      <c r="O339" s="106">
        <f>-SUM([1]Calcs_Gen!O$70:O$73)</f>
        <v>11720</v>
      </c>
      <c r="P339" s="106">
        <f>-SUM([1]Calcs_Gen!P$70:P$73)</f>
        <v>11720</v>
      </c>
      <c r="Q339" s="106">
        <f>-SUM([1]Calcs_Gen!Q$70:Q$73)</f>
        <v>11720</v>
      </c>
      <c r="R339" s="106">
        <f>-SUM([1]Calcs_Gen!R$70:R$73)</f>
        <v>11720</v>
      </c>
      <c r="S339" s="106">
        <f>-SUM([1]Calcs_Gen!S$70:S$73)</f>
        <v>11720</v>
      </c>
      <c r="T339" s="106">
        <f>-SUM([1]Calcs_Gen!T$70:T$73)</f>
        <v>11720</v>
      </c>
      <c r="U339" s="106">
        <f>-SUM([1]Calcs_Gen!U$70:U$73)</f>
        <v>11720</v>
      </c>
      <c r="V339" s="106">
        <f>-SUM([1]Calcs_Gen!V$70:V$73)</f>
        <v>11720</v>
      </c>
      <c r="W339" s="106">
        <f>-SUM([1]Calcs_Gen!W$70:W$73)</f>
        <v>11720</v>
      </c>
      <c r="X339" s="106">
        <f>-SUM([1]Calcs_Gen!X$70:X$73)</f>
        <v>11720</v>
      </c>
      <c r="Y339" s="106">
        <f>-SUM([1]Calcs_Gen!Y$70:Y$73)</f>
        <v>0</v>
      </c>
      <c r="Z339" s="106">
        <f>-SUM([1]Calcs_Gen!Z$70:Z$73)</f>
        <v>0</v>
      </c>
      <c r="AA339" s="106">
        <f>-SUM([1]Calcs_Gen!AA$70:AA$73)</f>
        <v>0</v>
      </c>
      <c r="AB339" s="106">
        <f>-SUM([1]Calcs_Gen!AB$70:AB$73)</f>
        <v>0</v>
      </c>
      <c r="AC339" s="106">
        <f>-SUM([1]Calcs_Gen!AC$70:AC$73)</f>
        <v>0</v>
      </c>
      <c r="AD339" s="106">
        <f>-SUM([1]Calcs_Gen!AD$70:AD$73)</f>
        <v>0</v>
      </c>
      <c r="AE339" s="106">
        <f>-SUM([1]Calcs_Gen!AE$70:AE$73)</f>
        <v>0</v>
      </c>
      <c r="AF339" s="106">
        <f>-SUM([1]Calcs_Gen!AF$70:AF$73)</f>
        <v>0</v>
      </c>
      <c r="AG339" s="106">
        <f>-SUM([1]Calcs_Gen!AG$70:AG$73)</f>
        <v>0</v>
      </c>
      <c r="AH339" s="107">
        <f>-SUM([1]Calcs_Gen!AH$70:AH$73)</f>
        <v>0</v>
      </c>
    </row>
    <row r="340" spans="1:34" s="37" customFormat="1" ht="10.5" outlineLevel="2" x14ac:dyDescent="0.25">
      <c r="A340" s="34"/>
      <c r="B340" s="97"/>
      <c r="C340" s="98"/>
      <c r="D340" s="104" t="s">
        <v>63</v>
      </c>
      <c r="E340" s="24"/>
      <c r="F340" s="24"/>
      <c r="G340" s="24"/>
      <c r="H340" s="24"/>
      <c r="I340" s="24"/>
      <c r="J340" s="24"/>
      <c r="K340" s="105">
        <f>-(MIN(0,'[1]Hist&amp;Budget_WC'!AF$104)+MIN(0,'[1]Hist&amp;Budget_WC'!AF$105)+MIN(0,'[1]Hist&amp;Budget_WC'!AF$108)+MIN(0,'[1]Hist&amp;Budget_WC'!AF$109)+MIN(0,'[1]Hist&amp;Budget_WC'!AF$110))</f>
        <v>577</v>
      </c>
      <c r="L340" s="105">
        <f>-(MIN(0,'[1]Hist&amp;Budget_WC'!AG$104)+MIN(0,'[1]Hist&amp;Budget_WC'!AG$105)+MIN(0,'[1]Hist&amp;Budget_WC'!AG$108)+MIN(0,'[1]Hist&amp;Budget_WC'!AG$109)+MIN(0,'[1]Hist&amp;Budget_WC'!AG$110))</f>
        <v>5380</v>
      </c>
      <c r="M340" s="105">
        <f>-(MIN(0,'[1]Hist&amp;Budget_WC'!AH$104)+MIN(0,'[1]Hist&amp;Budget_WC'!AH$105)+MIN(0,'[1]Hist&amp;Budget_WC'!AH$108)+MIN(0,'[1]Hist&amp;Budget_WC'!AH$109)+MIN(0,'[1]Hist&amp;Budget_WC'!AH$110))</f>
        <v>7895</v>
      </c>
      <c r="N340" s="106">
        <f>-(MIN(0,[1]Calcs_Gen!N$95)+MIN(0,[1]Calcs_Gen!N$96)+MIN(0,[1]Calcs_Gen!N$99)+MIN(0,[1]Calcs_Gen!N$100)+MIN(0,[1]Calcs_Gen!N$101))</f>
        <v>0</v>
      </c>
      <c r="O340" s="106">
        <f>-(MIN(0,[1]Calcs_Gen!O$95)+MIN(0,[1]Calcs_Gen!O$96)+MIN(0,[1]Calcs_Gen!O$99)+MIN(0,[1]Calcs_Gen!O$100)+MIN(0,[1]Calcs_Gen!O$101))</f>
        <v>0</v>
      </c>
      <c r="P340" s="106">
        <f>-(MIN(0,[1]Calcs_Gen!P$95)+MIN(0,[1]Calcs_Gen!P$96)+MIN(0,[1]Calcs_Gen!P$99)+MIN(0,[1]Calcs_Gen!P$100)+MIN(0,[1]Calcs_Gen!P$101))</f>
        <v>0</v>
      </c>
      <c r="Q340" s="106">
        <f>-(MIN(0,[1]Calcs_Gen!Q$95)+MIN(0,[1]Calcs_Gen!Q$96)+MIN(0,[1]Calcs_Gen!Q$99)+MIN(0,[1]Calcs_Gen!Q$100)+MIN(0,[1]Calcs_Gen!Q$101))</f>
        <v>0</v>
      </c>
      <c r="R340" s="106">
        <f>-(MIN(0,[1]Calcs_Gen!R$95)+MIN(0,[1]Calcs_Gen!R$96)+MIN(0,[1]Calcs_Gen!R$99)+MIN(0,[1]Calcs_Gen!R$100)+MIN(0,[1]Calcs_Gen!R$101))</f>
        <v>0</v>
      </c>
      <c r="S340" s="106">
        <f>-(MIN(0,[1]Calcs_Gen!S$95)+MIN(0,[1]Calcs_Gen!S$96)+MIN(0,[1]Calcs_Gen!S$99)+MIN(0,[1]Calcs_Gen!S$100)+MIN(0,[1]Calcs_Gen!S$101))</f>
        <v>0</v>
      </c>
      <c r="T340" s="106">
        <f>-(MIN(0,[1]Calcs_Gen!T$95)+MIN(0,[1]Calcs_Gen!T$96)+MIN(0,[1]Calcs_Gen!T$99)+MIN(0,[1]Calcs_Gen!T$100)+MIN(0,[1]Calcs_Gen!T$101))</f>
        <v>0</v>
      </c>
      <c r="U340" s="106">
        <f>-(MIN(0,[1]Calcs_Gen!U$95)+MIN(0,[1]Calcs_Gen!U$96)+MIN(0,[1]Calcs_Gen!U$99)+MIN(0,[1]Calcs_Gen!U$100)+MIN(0,[1]Calcs_Gen!U$101))</f>
        <v>0</v>
      </c>
      <c r="V340" s="106">
        <f>-(MIN(0,[1]Calcs_Gen!V$95)+MIN(0,[1]Calcs_Gen!V$96)+MIN(0,[1]Calcs_Gen!V$99)+MIN(0,[1]Calcs_Gen!V$100)+MIN(0,[1]Calcs_Gen!V$101))</f>
        <v>0</v>
      </c>
      <c r="W340" s="106">
        <f>-(MIN(0,[1]Calcs_Gen!W$95)+MIN(0,[1]Calcs_Gen!W$96)+MIN(0,[1]Calcs_Gen!W$99)+MIN(0,[1]Calcs_Gen!W$100)+MIN(0,[1]Calcs_Gen!W$101))</f>
        <v>0</v>
      </c>
      <c r="X340" s="106">
        <f>-(MIN(0,[1]Calcs_Gen!X$95)+MIN(0,[1]Calcs_Gen!X$96)+MIN(0,[1]Calcs_Gen!X$99)+MIN(0,[1]Calcs_Gen!X$100)+MIN(0,[1]Calcs_Gen!X$101))</f>
        <v>0</v>
      </c>
      <c r="Y340" s="106">
        <f>-(MIN(0,[1]Calcs_Gen!Y$95)+MIN(0,[1]Calcs_Gen!Y$96)+MIN(0,[1]Calcs_Gen!Y$99)+MIN(0,[1]Calcs_Gen!Y$100)+MIN(0,[1]Calcs_Gen!Y$101))</f>
        <v>0</v>
      </c>
      <c r="Z340" s="106">
        <f>-(MIN(0,[1]Calcs_Gen!Z$95)+MIN(0,[1]Calcs_Gen!Z$96)+MIN(0,[1]Calcs_Gen!Z$99)+MIN(0,[1]Calcs_Gen!Z$100)+MIN(0,[1]Calcs_Gen!Z$101))</f>
        <v>0</v>
      </c>
      <c r="AA340" s="106">
        <f>-(MIN(0,[1]Calcs_Gen!AA$95)+MIN(0,[1]Calcs_Gen!AA$96)+MIN(0,[1]Calcs_Gen!AA$99)+MIN(0,[1]Calcs_Gen!AA$100)+MIN(0,[1]Calcs_Gen!AA$101))</f>
        <v>0</v>
      </c>
      <c r="AB340" s="106">
        <f>-(MIN(0,[1]Calcs_Gen!AB$95)+MIN(0,[1]Calcs_Gen!AB$96)+MIN(0,[1]Calcs_Gen!AB$99)+MIN(0,[1]Calcs_Gen!AB$100)+MIN(0,[1]Calcs_Gen!AB$101))</f>
        <v>0</v>
      </c>
      <c r="AC340" s="106">
        <f>-(MIN(0,[1]Calcs_Gen!AC$95)+MIN(0,[1]Calcs_Gen!AC$96)+MIN(0,[1]Calcs_Gen!AC$99)+MIN(0,[1]Calcs_Gen!AC$100)+MIN(0,[1]Calcs_Gen!AC$101))</f>
        <v>0</v>
      </c>
      <c r="AD340" s="106">
        <f>-(MIN(0,[1]Calcs_Gen!AD$95)+MIN(0,[1]Calcs_Gen!AD$96)+MIN(0,[1]Calcs_Gen!AD$99)+MIN(0,[1]Calcs_Gen!AD$100)+MIN(0,[1]Calcs_Gen!AD$101))</f>
        <v>0</v>
      </c>
      <c r="AE340" s="106">
        <f>-(MIN(0,[1]Calcs_Gen!AE$95)+MIN(0,[1]Calcs_Gen!AE$96)+MIN(0,[1]Calcs_Gen!AE$99)+MIN(0,[1]Calcs_Gen!AE$100)+MIN(0,[1]Calcs_Gen!AE$101))</f>
        <v>0</v>
      </c>
      <c r="AF340" s="106">
        <f>-(MIN(0,[1]Calcs_Gen!AF$95)+MIN(0,[1]Calcs_Gen!AF$96)+MIN(0,[1]Calcs_Gen!AF$99)+MIN(0,[1]Calcs_Gen!AF$100)+MIN(0,[1]Calcs_Gen!AF$101))</f>
        <v>0</v>
      </c>
      <c r="AG340" s="106">
        <f>-(MIN(0,[1]Calcs_Gen!AG$95)+MIN(0,[1]Calcs_Gen!AG$96)+MIN(0,[1]Calcs_Gen!AG$99)+MIN(0,[1]Calcs_Gen!AG$100)+MIN(0,[1]Calcs_Gen!AG$101))</f>
        <v>0</v>
      </c>
      <c r="AH340" s="107">
        <f>-(MIN(0,[1]Calcs_Gen!AH$95)+MIN(0,[1]Calcs_Gen!AH$96)+MIN(0,[1]Calcs_Gen!AH$99)+MIN(0,[1]Calcs_Gen!AH$100)+MIN(0,[1]Calcs_Gen!AH$101))</f>
        <v>0</v>
      </c>
    </row>
    <row r="341" spans="1:34" s="37" customFormat="1" ht="10.5" hidden="1" outlineLevel="2" x14ac:dyDescent="0.25">
      <c r="A341" s="34"/>
      <c r="B341" s="97"/>
      <c r="C341" s="98"/>
      <c r="D341" s="104" t="s">
        <v>64</v>
      </c>
      <c r="E341" s="24"/>
      <c r="F341" s="24"/>
      <c r="G341" s="24"/>
      <c r="H341" s="24"/>
      <c r="I341" s="24"/>
      <c r="J341" s="24"/>
      <c r="K341" s="105">
        <f>-MIN(0,'[1]Hist&amp;Budget_WC'!AF$111)</f>
        <v>0</v>
      </c>
      <c r="L341" s="105">
        <f>-MIN(0,'[1]Hist&amp;Budget_WC'!AG$111)</f>
        <v>0</v>
      </c>
      <c r="M341" s="105">
        <f>-MIN(0,'[1]Hist&amp;Budget_WC'!AH$111)</f>
        <v>0</v>
      </c>
      <c r="N341" s="106">
        <f>-MIN(0,[1]Calcs_Gen!N$102)</f>
        <v>0</v>
      </c>
      <c r="O341" s="106">
        <f>-MIN(0,[1]Calcs_Gen!O$102)</f>
        <v>0</v>
      </c>
      <c r="P341" s="106">
        <f>-MIN(0,[1]Calcs_Gen!P$102)</f>
        <v>0</v>
      </c>
      <c r="Q341" s="106">
        <f>-MIN(0,[1]Calcs_Gen!Q$102)</f>
        <v>0</v>
      </c>
      <c r="R341" s="106">
        <f>-MIN(0,[1]Calcs_Gen!R$102)</f>
        <v>0</v>
      </c>
      <c r="S341" s="106">
        <f>-MIN(0,[1]Calcs_Gen!S$102)</f>
        <v>0</v>
      </c>
      <c r="T341" s="106">
        <f>-MIN(0,[1]Calcs_Gen!T$102)</f>
        <v>0</v>
      </c>
      <c r="U341" s="106">
        <f>-MIN(0,[1]Calcs_Gen!U$102)</f>
        <v>0</v>
      </c>
      <c r="V341" s="106">
        <f>-MIN(0,[1]Calcs_Gen!V$102)</f>
        <v>0</v>
      </c>
      <c r="W341" s="106">
        <f>-MIN(0,[1]Calcs_Gen!W$102)</f>
        <v>0</v>
      </c>
      <c r="X341" s="106">
        <f>-MIN(0,[1]Calcs_Gen!X$102)</f>
        <v>0</v>
      </c>
      <c r="Y341" s="106">
        <f>-MIN(0,[1]Calcs_Gen!Y$102)</f>
        <v>0</v>
      </c>
      <c r="Z341" s="106">
        <f>-MIN(0,[1]Calcs_Gen!Z$102)</f>
        <v>0</v>
      </c>
      <c r="AA341" s="106">
        <f>-MIN(0,[1]Calcs_Gen!AA$102)</f>
        <v>0</v>
      </c>
      <c r="AB341" s="106">
        <f>-MIN(0,[1]Calcs_Gen!AB$102)</f>
        <v>0</v>
      </c>
      <c r="AC341" s="106">
        <f>-MIN(0,[1]Calcs_Gen!AC$102)</f>
        <v>0</v>
      </c>
      <c r="AD341" s="106">
        <f>-MIN(0,[1]Calcs_Gen!AD$102)</f>
        <v>0</v>
      </c>
      <c r="AE341" s="106">
        <f>-MIN(0,[1]Calcs_Gen!AE$102)</f>
        <v>0</v>
      </c>
      <c r="AF341" s="106">
        <f>-MIN(0,[1]Calcs_Gen!AF$102)</f>
        <v>0</v>
      </c>
      <c r="AG341" s="106">
        <f>-MIN(0,[1]Calcs_Gen!AG$102)</f>
        <v>0</v>
      </c>
      <c r="AH341" s="107">
        <f>-MIN(0,[1]Calcs_Gen!AH$102)</f>
        <v>0</v>
      </c>
    </row>
    <row r="342" spans="1:34" s="37" customFormat="1" ht="10.5" outlineLevel="2" x14ac:dyDescent="0.25">
      <c r="A342" s="157"/>
      <c r="B342" s="97"/>
      <c r="C342" s="98"/>
      <c r="D342" s="104" t="s">
        <v>65</v>
      </c>
      <c r="E342" s="24"/>
      <c r="F342" s="24"/>
      <c r="G342" s="24"/>
      <c r="H342" s="24"/>
      <c r="I342" s="24"/>
      <c r="J342" s="24"/>
      <c r="K342" s="105">
        <f>-SUM('[1]Hist&amp;Budget_WC'!AF$78,'[1]Hist&amp;Budget_WC'!AF$83:AF$86,'[1]Hist&amp;Budget_WC'!AF$89:AF$97,'[1]Hist&amp;Budget_WC'!AF$107,'[1]Hist&amp;Budget_WC'!AF$112:AF$117)</f>
        <v>6324</v>
      </c>
      <c r="L342" s="105">
        <f>-SUM('[1]Hist&amp;Budget_WC'!AG$78,'[1]Hist&amp;Budget_WC'!AG$83:AG$86,'[1]Hist&amp;Budget_WC'!AG$89:AG$97,'[1]Hist&amp;Budget_WC'!AG$107,'[1]Hist&amp;Budget_WC'!AG$112:AG$117)</f>
        <v>81</v>
      </c>
      <c r="M342" s="105">
        <f>-SUM('[1]Hist&amp;Budget_WC'!AH$78,'[1]Hist&amp;Budget_WC'!AH$83:AH$86,'[1]Hist&amp;Budget_WC'!AH$89:AH$97,'[1]Hist&amp;Budget_WC'!AH$107,'[1]Hist&amp;Budget_WC'!AH$112:AH$117)</f>
        <v>116</v>
      </c>
      <c r="N342" s="106">
        <f>-SUM([1]Calcs_Gen!N$69,[1]Calcs_Gen!N$74:N$77,[1]Calcs_Gen!N$80:N$88,[1]Calcs_Gen!N$98,[1]Calcs_Gen!N$103:N$108)</f>
        <v>487</v>
      </c>
      <c r="O342" s="106">
        <f>-SUM([1]Calcs_Gen!O$69,[1]Calcs_Gen!O$74:O$77,[1]Calcs_Gen!O$80:O$88,[1]Calcs_Gen!O$98,[1]Calcs_Gen!O$103:O$108)</f>
        <v>584</v>
      </c>
      <c r="P342" s="106">
        <f>-SUM([1]Calcs_Gen!P$69,[1]Calcs_Gen!P$74:P$77,[1]Calcs_Gen!P$80:P$88,[1]Calcs_Gen!P$98,[1]Calcs_Gen!P$103:P$108)</f>
        <v>861.59999999999991</v>
      </c>
      <c r="Q342" s="106">
        <f>-SUM([1]Calcs_Gen!Q$69,[1]Calcs_Gen!Q$74:Q$77,[1]Calcs_Gen!Q$80:Q$88,[1]Calcs_Gen!Q$98,[1]Calcs_Gen!Q$103:Q$108)</f>
        <v>1126.231</v>
      </c>
      <c r="R342" s="106">
        <f>-SUM([1]Calcs_Gen!R$69,[1]Calcs_Gen!R$74:R$77,[1]Calcs_Gen!R$80:R$88,[1]Calcs_Gen!R$98,[1]Calcs_Gen!R$103:R$108)</f>
        <v>825.70991499999991</v>
      </c>
      <c r="S342" s="106">
        <f>-SUM([1]Calcs_Gen!S$69,[1]Calcs_Gen!S$74:S$77,[1]Calcs_Gen!S$80:S$88,[1]Calcs_Gen!S$98,[1]Calcs_Gen!S$103:S$108)</f>
        <v>802.03787767499989</v>
      </c>
      <c r="T342" s="106">
        <f>-SUM([1]Calcs_Gen!T$69,[1]Calcs_Gen!T$74:T$77,[1]Calcs_Gen!T$80:T$88,[1]Calcs_Gen!T$98,[1]Calcs_Gen!T$103:T$108)</f>
        <v>903.76024371287485</v>
      </c>
      <c r="U342" s="106">
        <f>-SUM([1]Calcs_Gen!U$69,[1]Calcs_Gen!U$74:U$77,[1]Calcs_Gen!U$80:U$88,[1]Calcs_Gen!U$98,[1]Calcs_Gen!U$103:U$108)</f>
        <v>1198.5958327511366</v>
      </c>
      <c r="V342" s="106">
        <f>-SUM([1]Calcs_Gen!V$69,[1]Calcs_Gen!V$74:V$77,[1]Calcs_Gen!V$80:V$88,[1]Calcs_Gen!V$98,[1]Calcs_Gen!V$103:V$108)</f>
        <v>963.4267566431854</v>
      </c>
      <c r="W342" s="106">
        <f>-SUM([1]Calcs_Gen!W$69,[1]Calcs_Gen!W$74:W$77,[1]Calcs_Gen!W$80:W$88,[1]Calcs_Gen!W$98,[1]Calcs_Gen!W$103:W$108)</f>
        <v>901.39077987529299</v>
      </c>
      <c r="X342" s="106">
        <f>-SUM([1]Calcs_Gen!X$69,[1]Calcs_Gen!X$74:X$77,[1]Calcs_Gen!X$80:X$88,[1]Calcs_Gen!X$98,[1]Calcs_Gen!X$103:X$108)</f>
        <v>929.7889707745237</v>
      </c>
      <c r="Y342" s="106">
        <f>-SUM([1]Calcs_Gen!Y$69,[1]Calcs_Gen!Y$74:Y$77,[1]Calcs_Gen!Y$80:Y$88,[1]Calcs_Gen!Y$98,[1]Calcs_Gen!Y$103:Y$108)</f>
        <v>1127.4307688732335</v>
      </c>
      <c r="Z342" s="106">
        <f>-SUM([1]Calcs_Gen!Z$69,[1]Calcs_Gen!Z$74:Z$77,[1]Calcs_Gen!Z$80:Z$88,[1]Calcs_Gen!Z$98,[1]Calcs_Gen!Z$103:Z$108)</f>
        <v>902.9303356231427</v>
      </c>
      <c r="AA342" s="106">
        <f>-SUM([1]Calcs_Gen!AA$69,[1]Calcs_Gen!AA$74:AA$77,[1]Calcs_Gen!AA$80:AA$88,[1]Calcs_Gen!AA$98,[1]Calcs_Gen!AA$103:AA$108)</f>
        <v>922.69540071326469</v>
      </c>
      <c r="AB342" s="106">
        <f>-SUM([1]Calcs_Gen!AB$69,[1]Calcs_Gen!AB$74:AB$77,[1]Calcs_Gen!AB$80:AB$88,[1]Calcs_Gen!AB$98,[1]Calcs_Gen!AB$103:AB$108)</f>
        <v>987.9384285646305</v>
      </c>
      <c r="AC342" s="106">
        <f>-SUM([1]Calcs_Gen!AC$69,[1]Calcs_Gen!AC$74:AC$77,[1]Calcs_Gen!AC$80:AC$88,[1]Calcs_Gen!AC$98,[1]Calcs_Gen!AC$103:AC$108)</f>
        <v>1263.9563728427831</v>
      </c>
      <c r="AD342" s="106">
        <f>-SUM([1]Calcs_Gen!AD$69,[1]Calcs_Gen!AD$74:AD$77,[1]Calcs_Gen!AD$80:AD$88,[1]Calcs_Gen!AD$98,[1]Calcs_Gen!AD$103:AD$108)</f>
        <v>994.90515989718415</v>
      </c>
      <c r="AE342" s="106">
        <f>-SUM([1]Calcs_Gen!AE$69,[1]Calcs_Gen!AE$74:AE$77,[1]Calcs_Gen!AE$80:AE$88,[1]Calcs_Gen!AE$98,[1]Calcs_Gen!AE$103:AE$108)</f>
        <v>1016.652974474703</v>
      </c>
      <c r="AF342" s="106">
        <f>-SUM([1]Calcs_Gen!AF$69,[1]Calcs_Gen!AF$74:AF$77,[1]Calcs_Gen!AF$80:AF$88,[1]Calcs_Gen!AF$98,[1]Calcs_Gen!AF$103:AF$108)</f>
        <v>1088.9269881282617</v>
      </c>
      <c r="AG342" s="106">
        <f>-SUM([1]Calcs_Gen!AG$69,[1]Calcs_Gen!AG$74:AG$77,[1]Calcs_Gen!AG$80:AG$88,[1]Calcs_Gen!AG$98,[1]Calcs_Gen!AG$103:AG$108)</f>
        <v>1414.5191053272986</v>
      </c>
      <c r="AH342" s="107">
        <f>-SUM([1]Calcs_Gen!AH$69,[1]Calcs_Gen!AH$74:AH$77,[1]Calcs_Gen!AH$80:AH$88,[1]Calcs_Gen!AH$98,[1]Calcs_Gen!AH$103:AH$108)</f>
        <v>995.10514599579312</v>
      </c>
    </row>
    <row r="343" spans="1:34" s="37" customFormat="1" ht="10.5" outlineLevel="2" x14ac:dyDescent="0.25">
      <c r="A343" s="157"/>
      <c r="B343" s="97"/>
      <c r="C343" s="98"/>
      <c r="D343" s="108" t="s">
        <v>66</v>
      </c>
      <c r="E343" s="109"/>
      <c r="F343" s="109"/>
      <c r="G343" s="109"/>
      <c r="H343" s="109"/>
      <c r="I343" s="109"/>
      <c r="J343" s="109"/>
      <c r="K343" s="110">
        <f t="shared" ref="K343:AH343" si="41">SUM(K336:K342)</f>
        <v>33360</v>
      </c>
      <c r="L343" s="110">
        <f t="shared" si="41"/>
        <v>38494</v>
      </c>
      <c r="M343" s="110">
        <f t="shared" si="41"/>
        <v>40398</v>
      </c>
      <c r="N343" s="111">
        <f t="shared" si="41"/>
        <v>30578</v>
      </c>
      <c r="O343" s="111">
        <f t="shared" si="41"/>
        <v>32764.158981611588</v>
      </c>
      <c r="P343" s="111">
        <f t="shared" si="41"/>
        <v>33434.598696548986</v>
      </c>
      <c r="Q343" s="111">
        <f t="shared" si="41"/>
        <v>34099.784845870905</v>
      </c>
      <c r="R343" s="111">
        <f t="shared" si="41"/>
        <v>34207.678911182622</v>
      </c>
      <c r="S343" s="111">
        <f t="shared" si="41"/>
        <v>34600.428839753076</v>
      </c>
      <c r="T343" s="111">
        <f t="shared" si="41"/>
        <v>35126.729052684153</v>
      </c>
      <c r="U343" s="111">
        <f t="shared" si="41"/>
        <v>35854.449685980959</v>
      </c>
      <c r="V343" s="111">
        <f t="shared" si="41"/>
        <v>36060.626416019441</v>
      </c>
      <c r="W343" s="111">
        <f t="shared" si="41"/>
        <v>36451.141306770485</v>
      </c>
      <c r="X343" s="111">
        <f t="shared" si="41"/>
        <v>36943.108995405826</v>
      </c>
      <c r="Y343" s="111">
        <f t="shared" si="41"/>
        <v>25893.33353846665</v>
      </c>
      <c r="Z343" s="111">
        <f t="shared" si="41"/>
        <v>26150.592830050966</v>
      </c>
      <c r="AA343" s="111">
        <f t="shared" si="41"/>
        <v>26661.460533887788</v>
      </c>
      <c r="AB343" s="111">
        <f t="shared" si="41"/>
        <v>27227.317223857972</v>
      </c>
      <c r="AC343" s="111">
        <f t="shared" si="41"/>
        <v>28013.630107440335</v>
      </c>
      <c r="AD343" s="111">
        <f t="shared" si="41"/>
        <v>28268.50652451325</v>
      </c>
      <c r="AE343" s="111">
        <f t="shared" si="41"/>
        <v>28829.01863412037</v>
      </c>
      <c r="AF343" s="111">
        <f t="shared" si="41"/>
        <v>29450.822922010266</v>
      </c>
      <c r="AG343" s="111">
        <f t="shared" si="41"/>
        <v>30337.577438447694</v>
      </c>
      <c r="AH343" s="112">
        <f t="shared" si="41"/>
        <v>30495.531389683718</v>
      </c>
    </row>
    <row r="344" spans="1:34" s="37" customFormat="1" ht="10.5" outlineLevel="2" x14ac:dyDescent="0.25">
      <c r="A344" s="157"/>
      <c r="B344" s="97"/>
      <c r="C344" s="98"/>
      <c r="D344" s="104"/>
      <c r="E344" s="24"/>
      <c r="F344" s="24"/>
      <c r="G344" s="24"/>
      <c r="H344" s="24"/>
      <c r="I344" s="24"/>
      <c r="J344" s="24"/>
      <c r="K344" s="105"/>
      <c r="L344" s="105"/>
      <c r="M344" s="105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  <c r="AH344" s="107"/>
    </row>
    <row r="345" spans="1:34" s="37" customFormat="1" ht="11" outlineLevel="2" thickBot="1" x14ac:dyDescent="0.3">
      <c r="A345" s="157"/>
      <c r="B345" s="97"/>
      <c r="C345" s="98"/>
      <c r="D345" s="114" t="s">
        <v>67</v>
      </c>
      <c r="E345" s="115"/>
      <c r="F345" s="115"/>
      <c r="G345" s="115"/>
      <c r="H345" s="115"/>
      <c r="I345" s="115"/>
      <c r="J345" s="115"/>
      <c r="K345" s="116">
        <f t="shared" ref="K345:AH345" si="42">K333-K343</f>
        <v>2899</v>
      </c>
      <c r="L345" s="116">
        <f t="shared" si="42"/>
        <v>-869</v>
      </c>
      <c r="M345" s="116">
        <f t="shared" si="42"/>
        <v>-4317</v>
      </c>
      <c r="N345" s="117">
        <f t="shared" si="42"/>
        <v>149</v>
      </c>
      <c r="O345" s="117">
        <f t="shared" si="42"/>
        <v>-608.05898161158984</v>
      </c>
      <c r="P345" s="117">
        <f t="shared" si="42"/>
        <v>-4737.8036965489882</v>
      </c>
      <c r="Q345" s="117">
        <f t="shared" si="42"/>
        <v>-3251.8860458709132</v>
      </c>
      <c r="R345" s="117">
        <f t="shared" si="42"/>
        <v>-1271.1582888701232</v>
      </c>
      <c r="S345" s="117">
        <f t="shared" si="42"/>
        <v>97.343201858944667</v>
      </c>
      <c r="T345" s="117">
        <f t="shared" si="42"/>
        <v>282.03798573664244</v>
      </c>
      <c r="U345" s="117">
        <f t="shared" si="42"/>
        <v>280.17236788081937</v>
      </c>
      <c r="V345" s="117">
        <f t="shared" si="42"/>
        <v>516.82962969068467</v>
      </c>
      <c r="W345" s="117">
        <f t="shared" si="42"/>
        <v>885.24923900410795</v>
      </c>
      <c r="X345" s="117">
        <f t="shared" si="42"/>
        <v>921.3407232358004</v>
      </c>
      <c r="Y345" s="117">
        <f t="shared" si="42"/>
        <v>12310.626883348479</v>
      </c>
      <c r="Z345" s="117">
        <f t="shared" si="42"/>
        <v>12399.3594372353</v>
      </c>
      <c r="AA345" s="117">
        <f t="shared" si="42"/>
        <v>12241.097150680434</v>
      </c>
      <c r="AB345" s="117">
        <f t="shared" si="42"/>
        <v>12034.594761373744</v>
      </c>
      <c r="AC345" s="117">
        <f t="shared" si="42"/>
        <v>11614.523321537705</v>
      </c>
      <c r="AD345" s="117">
        <f t="shared" si="42"/>
        <v>11732.916766774069</v>
      </c>
      <c r="AE345" s="117">
        <f t="shared" si="42"/>
        <v>11552.84729856018</v>
      </c>
      <c r="AF345" s="117">
        <f t="shared" si="42"/>
        <v>11318.805947624758</v>
      </c>
      <c r="AG345" s="117">
        <f t="shared" si="42"/>
        <v>10827.285408745916</v>
      </c>
      <c r="AH345" s="118">
        <f t="shared" si="42"/>
        <v>11072.190523625861</v>
      </c>
    </row>
    <row r="346" spans="1:34" s="37" customFormat="1" ht="11" outlineLevel="2" thickTop="1" x14ac:dyDescent="0.25">
      <c r="A346" s="34"/>
      <c r="B346" s="97"/>
      <c r="C346" s="98"/>
      <c r="D346" s="119"/>
      <c r="E346" s="24"/>
      <c r="F346" s="24"/>
      <c r="G346" s="24"/>
      <c r="H346" s="24"/>
      <c r="I346" s="24"/>
      <c r="J346" s="24"/>
      <c r="K346" s="105"/>
      <c r="L346" s="105"/>
      <c r="M346" s="105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  <c r="AH346" s="107"/>
    </row>
    <row r="347" spans="1:34" s="37" customFormat="1" ht="21.5" outlineLevel="2" thickBot="1" x14ac:dyDescent="0.3">
      <c r="A347" s="157"/>
      <c r="B347" s="97"/>
      <c r="C347" s="98"/>
      <c r="D347" s="120" t="s">
        <v>68</v>
      </c>
      <c r="E347" s="121"/>
      <c r="F347" s="121"/>
      <c r="G347" s="121"/>
      <c r="H347" s="121"/>
      <c r="I347" s="121"/>
      <c r="J347" s="121"/>
      <c r="K347" s="122">
        <f t="shared" ref="K347:AH347" si="43">K345-SUM(K328:K329)</f>
        <v>-2971</v>
      </c>
      <c r="L347" s="122">
        <f t="shared" si="43"/>
        <v>-9549</v>
      </c>
      <c r="M347" s="122">
        <f t="shared" si="43"/>
        <v>-11306</v>
      </c>
      <c r="N347" s="123">
        <f t="shared" si="43"/>
        <v>-3674</v>
      </c>
      <c r="O347" s="123">
        <f t="shared" si="43"/>
        <v>-6186.0589816115898</v>
      </c>
      <c r="P347" s="123">
        <f t="shared" si="43"/>
        <v>-5067.8036965489882</v>
      </c>
      <c r="Q347" s="123">
        <f t="shared" si="43"/>
        <v>-3581.8860458709132</v>
      </c>
      <c r="R347" s="123">
        <f t="shared" si="43"/>
        <v>-1601.1582888701232</v>
      </c>
      <c r="S347" s="123">
        <f t="shared" si="43"/>
        <v>-232.65679814105533</v>
      </c>
      <c r="T347" s="123">
        <f t="shared" si="43"/>
        <v>-47.96201426335756</v>
      </c>
      <c r="U347" s="123">
        <f t="shared" si="43"/>
        <v>-49.827632119180635</v>
      </c>
      <c r="V347" s="123">
        <f t="shared" si="43"/>
        <v>186.82962969068467</v>
      </c>
      <c r="W347" s="123">
        <f t="shared" si="43"/>
        <v>555.24923900410795</v>
      </c>
      <c r="X347" s="123">
        <f t="shared" si="43"/>
        <v>591.3407232358004</v>
      </c>
      <c r="Y347" s="123">
        <f t="shared" si="43"/>
        <v>11980.626883348479</v>
      </c>
      <c r="Z347" s="123">
        <f t="shared" si="43"/>
        <v>12069.3594372353</v>
      </c>
      <c r="AA347" s="123">
        <f t="shared" si="43"/>
        <v>11911.097150680434</v>
      </c>
      <c r="AB347" s="123">
        <f t="shared" si="43"/>
        <v>11704.594761373744</v>
      </c>
      <c r="AC347" s="123">
        <f t="shared" si="43"/>
        <v>11284.523321537705</v>
      </c>
      <c r="AD347" s="123">
        <f t="shared" si="43"/>
        <v>11402.916766774069</v>
      </c>
      <c r="AE347" s="123">
        <f t="shared" si="43"/>
        <v>11222.84729856018</v>
      </c>
      <c r="AF347" s="123">
        <f t="shared" si="43"/>
        <v>10988.805947624758</v>
      </c>
      <c r="AG347" s="123">
        <f t="shared" si="43"/>
        <v>10497.285408745916</v>
      </c>
      <c r="AH347" s="124">
        <f t="shared" si="43"/>
        <v>10742.190523625861</v>
      </c>
    </row>
    <row r="348" spans="1:34" s="37" customFormat="1" ht="10.5" outlineLevel="2" x14ac:dyDescent="0.25">
      <c r="A348" s="34"/>
      <c r="B348" s="97"/>
      <c r="C348" s="125"/>
      <c r="D348" s="50"/>
      <c r="E348" s="24"/>
      <c r="F348" s="24"/>
      <c r="G348" s="24"/>
      <c r="H348" s="24"/>
      <c r="I348" s="24"/>
      <c r="J348" s="24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</row>
    <row r="349" spans="1:34" s="37" customFormat="1" ht="10.5" outlineLevel="2" x14ac:dyDescent="0.25">
      <c r="A349" s="34"/>
      <c r="B349" s="97"/>
      <c r="C349" s="125"/>
      <c r="D349" s="59" t="s">
        <v>69</v>
      </c>
      <c r="E349" s="24"/>
      <c r="F349" s="24"/>
      <c r="G349" s="24"/>
      <c r="H349" s="24"/>
      <c r="I349" s="24"/>
      <c r="J349" s="24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</row>
    <row r="350" spans="1:34" s="37" customFormat="1" ht="10.5" outlineLevel="2" x14ac:dyDescent="0.25">
      <c r="A350" s="34"/>
      <c r="B350" s="97"/>
      <c r="C350" s="125"/>
      <c r="D350" s="36" t="s">
        <v>70</v>
      </c>
      <c r="E350" s="24"/>
      <c r="F350" s="24"/>
      <c r="G350" s="24"/>
      <c r="H350" s="24"/>
      <c r="I350" s="24"/>
      <c r="J350" s="24"/>
      <c r="K350" s="106">
        <f>SUM('[1]Hist&amp;Budget_WC'!AF$104:AF$117)</f>
        <v>-6812</v>
      </c>
      <c r="L350" s="106">
        <f>SUM('[1]Hist&amp;Budget_WC'!AG$104:AG$117)</f>
        <v>-5380</v>
      </c>
      <c r="M350" s="106">
        <f>SUM('[1]Hist&amp;Budget_WC'!AH$104:AH$117)</f>
        <v>-7895</v>
      </c>
      <c r="N350" s="106">
        <f>SUM([1]Calcs_Gen!N$95:N$108)</f>
        <v>1764</v>
      </c>
      <c r="O350" s="106">
        <f>SUM([1]Calcs_Gen!O$95:O$108)</f>
        <v>792.1</v>
      </c>
      <c r="P350" s="106">
        <f>SUM([1]Calcs_Gen!P$95:P$108)</f>
        <v>548.1</v>
      </c>
      <c r="Q350" s="106">
        <f>SUM([1]Calcs_Gen!Q$95:Q$108)</f>
        <v>548.1</v>
      </c>
      <c r="R350" s="106">
        <f>SUM([1]Calcs_Gen!R$95:R$108)</f>
        <v>548.1</v>
      </c>
      <c r="S350" s="106">
        <f>SUM([1]Calcs_Gen!S$95:S$108)</f>
        <v>548.1</v>
      </c>
      <c r="T350" s="106">
        <f>SUM([1]Calcs_Gen!T$95:T$108)</f>
        <v>548.1</v>
      </c>
      <c r="U350" s="106">
        <f>SUM([1]Calcs_Gen!U$95:U$108)</f>
        <v>548.1</v>
      </c>
      <c r="V350" s="106">
        <f>SUM([1]Calcs_Gen!V$95:V$108)</f>
        <v>248.1</v>
      </c>
      <c r="W350" s="106">
        <f>SUM([1]Calcs_Gen!W$95:W$108)</f>
        <v>248.1</v>
      </c>
      <c r="X350" s="106">
        <f>SUM([1]Calcs_Gen!X$95:X$108)</f>
        <v>0</v>
      </c>
      <c r="Y350" s="106">
        <f>SUM([1]Calcs_Gen!Y$95:Y$108)</f>
        <v>0</v>
      </c>
      <c r="Z350" s="106">
        <f>SUM([1]Calcs_Gen!Z$95:Z$108)</f>
        <v>0</v>
      </c>
      <c r="AA350" s="106">
        <f>SUM([1]Calcs_Gen!AA$95:AA$108)</f>
        <v>0</v>
      </c>
      <c r="AB350" s="106">
        <f>SUM([1]Calcs_Gen!AB$95:AB$108)</f>
        <v>0</v>
      </c>
      <c r="AC350" s="106">
        <f>SUM([1]Calcs_Gen!AC$95:AC$108)</f>
        <v>0</v>
      </c>
      <c r="AD350" s="106">
        <f>SUM([1]Calcs_Gen!AD$95:AD$108)</f>
        <v>0</v>
      </c>
      <c r="AE350" s="106">
        <f>SUM([1]Calcs_Gen!AE$95:AE$108)</f>
        <v>0</v>
      </c>
      <c r="AF350" s="106">
        <f>SUM([1]Calcs_Gen!AF$95:AF$108)</f>
        <v>0</v>
      </c>
      <c r="AG350" s="106">
        <f>SUM([1]Calcs_Gen!AG$95:AG$108)</f>
        <v>0</v>
      </c>
      <c r="AH350" s="106">
        <f>SUM([1]Calcs_Gen!AH$95:AH$108)</f>
        <v>0</v>
      </c>
    </row>
    <row r="351" spans="1:34" s="37" customFormat="1" ht="10.5" outlineLevel="2" x14ac:dyDescent="0.25">
      <c r="A351" s="126"/>
      <c r="B351" s="97"/>
      <c r="C351" s="98"/>
      <c r="D351" s="127" t="s">
        <v>71</v>
      </c>
      <c r="E351" s="24"/>
      <c r="F351" s="24"/>
      <c r="G351" s="24"/>
      <c r="H351" s="24"/>
      <c r="I351" s="24"/>
      <c r="J351" s="24"/>
      <c r="K351" s="24"/>
      <c r="L351" s="106">
        <f>SUM([1]Calcs_Gen!L$1316:L$1318)</f>
        <v>54478</v>
      </c>
      <c r="M351" s="106">
        <f>SUM([1]Calcs_Gen!M$1316:M$1318)</f>
        <v>1</v>
      </c>
      <c r="N351" s="106">
        <f>SUM([1]Calcs_Gen!N$1316:N$1318)</f>
        <v>-45230</v>
      </c>
      <c r="O351" s="106">
        <f>SUM([1]Calcs_Gen!O$1316:O$1318)</f>
        <v>0</v>
      </c>
      <c r="P351" s="106">
        <f>SUM([1]Calcs_Gen!P$1316:P$1318)</f>
        <v>9229.32</v>
      </c>
      <c r="Q351" s="106">
        <f>SUM([1]Calcs_Gen!Q$1316:Q$1318)</f>
        <v>0</v>
      </c>
      <c r="R351" s="106">
        <f>SUM([1]Calcs_Gen!R$1316:R$1318)</f>
        <v>8945.1064000000006</v>
      </c>
      <c r="S351" s="106">
        <f>SUM([1]Calcs_Gen!S$1316:S$1318)</f>
        <v>0</v>
      </c>
      <c r="T351" s="106">
        <f>SUM([1]Calcs_Gen!T$1316:T$1318)</f>
        <v>8655.2085279999992</v>
      </c>
      <c r="U351" s="106">
        <f>SUM([1]Calcs_Gen!U$1316:U$1318)</f>
        <v>0</v>
      </c>
      <c r="V351" s="106">
        <f>SUM([1]Calcs_Gen!V$1316:V$1318)</f>
        <v>8359.51269856</v>
      </c>
      <c r="W351" s="106">
        <f>SUM([1]Calcs_Gen!W$1316:W$1318)</f>
        <v>0</v>
      </c>
      <c r="X351" s="106">
        <f>SUM([1]Calcs_Gen!X$1316:X$1318)</f>
        <v>8057.9029525312008</v>
      </c>
      <c r="Y351" s="106">
        <f>SUM([1]Calcs_Gen!Y$1316:Y$1318)</f>
        <v>0</v>
      </c>
      <c r="Z351" s="106">
        <f>SUM([1]Calcs_Gen!Z$1316:Z$1318)</f>
        <v>7984.6610115818239</v>
      </c>
      <c r="AA351" s="106">
        <f>SUM([1]Calcs_Gen!AA$1316:AA$1318)</f>
        <v>0</v>
      </c>
      <c r="AB351" s="106">
        <f>SUM([1]Calcs_Gen!AB$1316:AB$1318)</f>
        <v>8144.3542318134605</v>
      </c>
      <c r="AC351" s="106">
        <f>SUM([1]Calcs_Gen!AC$1316:AC$1318)</f>
        <v>0</v>
      </c>
      <c r="AD351" s="106">
        <f>SUM([1]Calcs_Gen!AD$1316:AD$1318)</f>
        <v>8307.2413164497302</v>
      </c>
      <c r="AE351" s="106">
        <f>SUM([1]Calcs_Gen!AE$1316:AE$1318)</f>
        <v>0</v>
      </c>
      <c r="AF351" s="106">
        <f>SUM([1]Calcs_Gen!AF$1316:AF$1318)</f>
        <v>0</v>
      </c>
      <c r="AG351" s="106">
        <f>SUM([1]Calcs_Gen!AG$1316:AG$1318)</f>
        <v>0</v>
      </c>
      <c r="AH351" s="106">
        <f>SUM([1]Calcs_Gen!AH$1316:AH$1318)</f>
        <v>0</v>
      </c>
    </row>
    <row r="352" spans="1:34" s="37" customFormat="1" ht="10.5" outlineLevel="2" x14ac:dyDescent="0.25">
      <c r="A352" s="157"/>
      <c r="B352" s="97"/>
      <c r="C352" s="125"/>
      <c r="D352" s="50"/>
      <c r="E352" s="24"/>
      <c r="F352" s="24"/>
      <c r="G352" s="24"/>
      <c r="H352" s="24"/>
      <c r="I352" s="24"/>
      <c r="J352" s="24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</row>
    <row r="353" spans="1:34" s="37" customFormat="1" ht="10.5" hidden="1" outlineLevel="3" x14ac:dyDescent="0.25">
      <c r="A353" s="157"/>
      <c r="B353" s="97"/>
      <c r="C353" s="125"/>
      <c r="D353" s="130" t="s">
        <v>72</v>
      </c>
      <c r="E353" s="131">
        <f>SUM(K353:AH353)</f>
        <v>0</v>
      </c>
      <c r="F353" s="24"/>
      <c r="G353" s="24"/>
      <c r="H353" s="24"/>
      <c r="I353" s="24"/>
      <c r="J353" s="24"/>
      <c r="K353" s="132">
        <f>IF(ROUND(K345-'[1]Hist&amp;Budget_WC'!AF$121,0)&lt;&gt;0,1,0)</f>
        <v>0</v>
      </c>
      <c r="L353" s="132">
        <f>IF(ROUND(L345-'[1]Hist&amp;Budget_WC'!AG$121,0)&lt;&gt;0,1,0)</f>
        <v>0</v>
      </c>
      <c r="M353" s="132">
        <f>IF(ROUND(M345-'[1]Hist&amp;Budget_WC'!AH$121,0)&lt;&gt;0,1,0)</f>
        <v>0</v>
      </c>
      <c r="N353" s="132">
        <f>IF(ROUND(N345-[1]Calcs_Gen!N$112,0)&lt;&gt;0,1,0)</f>
        <v>0</v>
      </c>
      <c r="O353" s="132">
        <f>IF(ROUND(O345-[1]Calcs_Gen!O$112,0)&lt;&gt;0,1,0)</f>
        <v>0</v>
      </c>
      <c r="P353" s="132">
        <f>IF(ROUND(P345-[1]Calcs_Gen!P$112,0)&lt;&gt;0,1,0)</f>
        <v>0</v>
      </c>
      <c r="Q353" s="132">
        <f>IF(ROUND(Q345-[1]Calcs_Gen!Q$112,0)&lt;&gt;0,1,0)</f>
        <v>0</v>
      </c>
      <c r="R353" s="132">
        <f>IF(ROUND(R345-[1]Calcs_Gen!R$112,0)&lt;&gt;0,1,0)</f>
        <v>0</v>
      </c>
      <c r="S353" s="132">
        <f>IF(ROUND(S345-[1]Calcs_Gen!S$112,0)&lt;&gt;0,1,0)</f>
        <v>0</v>
      </c>
      <c r="T353" s="132">
        <f>IF(ROUND(T345-[1]Calcs_Gen!T$112,0)&lt;&gt;0,1,0)</f>
        <v>0</v>
      </c>
      <c r="U353" s="132">
        <f>IF(ROUND(U345-[1]Calcs_Gen!U$112,0)&lt;&gt;0,1,0)</f>
        <v>0</v>
      </c>
      <c r="V353" s="132">
        <f>IF(ROUND(V345-[1]Calcs_Gen!V$112,0)&lt;&gt;0,1,0)</f>
        <v>0</v>
      </c>
      <c r="W353" s="132">
        <f>IF(ROUND(W345-[1]Calcs_Gen!W$112,0)&lt;&gt;0,1,0)</f>
        <v>0</v>
      </c>
      <c r="X353" s="132">
        <f>IF(ROUND(X345-[1]Calcs_Gen!X$112,0)&lt;&gt;0,1,0)</f>
        <v>0</v>
      </c>
      <c r="Y353" s="132">
        <f>IF(ROUND(Y345-[1]Calcs_Gen!Y$112,0)&lt;&gt;0,1,0)</f>
        <v>0</v>
      </c>
      <c r="Z353" s="132">
        <f>IF(ROUND(Z345-[1]Calcs_Gen!Z$112,0)&lt;&gt;0,1,0)</f>
        <v>0</v>
      </c>
      <c r="AA353" s="132">
        <f>IF(ROUND(AA345-[1]Calcs_Gen!AA$112,0)&lt;&gt;0,1,0)</f>
        <v>0</v>
      </c>
      <c r="AB353" s="132">
        <f>IF(ROUND(AB345-[1]Calcs_Gen!AB$112,0)&lt;&gt;0,1,0)</f>
        <v>0</v>
      </c>
      <c r="AC353" s="132">
        <f>IF(ROUND(AC345-[1]Calcs_Gen!AC$112,0)&lt;&gt;0,1,0)</f>
        <v>0</v>
      </c>
      <c r="AD353" s="132">
        <f>IF(ROUND(AD345-[1]Calcs_Gen!AD$112,0)&lt;&gt;0,1,0)</f>
        <v>0</v>
      </c>
      <c r="AE353" s="132">
        <f>IF(ROUND(AE345-[1]Calcs_Gen!AE$112,0)&lt;&gt;0,1,0)</f>
        <v>0</v>
      </c>
      <c r="AF353" s="132">
        <f>IF(ROUND(AF345-[1]Calcs_Gen!AF$112,0)&lt;&gt;0,1,0)</f>
        <v>0</v>
      </c>
      <c r="AG353" s="132">
        <f>IF(ROUND(AG345-[1]Calcs_Gen!AG$112,0)&lt;&gt;0,1,0)</f>
        <v>0</v>
      </c>
      <c r="AH353" s="132">
        <f>IF(ROUND(AH345-[1]Calcs_Gen!AH$112,0)&lt;&gt;0,1,0)</f>
        <v>0</v>
      </c>
    </row>
    <row r="354" spans="1:34" s="37" customFormat="1" ht="12" outlineLevel="2" collapsed="1" x14ac:dyDescent="0.3">
      <c r="A354" s="157"/>
      <c r="B354" s="39"/>
      <c r="C354" s="40"/>
      <c r="D354" s="133"/>
      <c r="E354" s="74"/>
      <c r="F354" s="74"/>
      <c r="G354" s="74"/>
      <c r="H354" s="74"/>
      <c r="I354" s="74"/>
      <c r="J354" s="74"/>
      <c r="K354" s="6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  <c r="AA354" s="129"/>
      <c r="AB354" s="129"/>
      <c r="AC354" s="129"/>
      <c r="AD354" s="129"/>
      <c r="AE354" s="129"/>
      <c r="AF354" s="129"/>
      <c r="AG354" s="129"/>
      <c r="AH354" s="129"/>
    </row>
    <row r="355" spans="1:34" s="37" customFormat="1" ht="12" outlineLevel="1" x14ac:dyDescent="0.3">
      <c r="A355" s="157"/>
      <c r="B355" s="39"/>
      <c r="C355" s="40"/>
      <c r="D355" s="128"/>
      <c r="E355" s="74"/>
      <c r="F355" s="74"/>
      <c r="G355" s="74"/>
      <c r="H355" s="74"/>
      <c r="I355" s="74"/>
      <c r="J355" s="74"/>
      <c r="K355" s="6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  <c r="AA355" s="129"/>
      <c r="AB355" s="129"/>
      <c r="AC355" s="129"/>
      <c r="AD355" s="129"/>
      <c r="AE355" s="129"/>
      <c r="AF355" s="129"/>
      <c r="AG355" s="129"/>
      <c r="AH355" s="129"/>
    </row>
    <row r="356" spans="1:34" s="37" customFormat="1" ht="12" outlineLevel="2" x14ac:dyDescent="0.25">
      <c r="A356" s="157"/>
      <c r="B356" s="39">
        <f ca="1">MAX($A$7:B355)+Sbsxn</f>
        <v>2304.0200000000004</v>
      </c>
      <c r="C356" s="40" t="str">
        <f>BSC</f>
        <v>Balance Sheet</v>
      </c>
      <c r="D356" s="50"/>
      <c r="E356" s="24"/>
      <c r="F356" s="24"/>
      <c r="G356" s="24"/>
      <c r="H356" s="24"/>
      <c r="I356" s="24"/>
      <c r="J356" s="24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</row>
    <row r="357" spans="1:34" s="37" customFormat="1" ht="12.5" outlineLevel="2" thickBot="1" x14ac:dyDescent="0.35">
      <c r="A357" s="157"/>
      <c r="B357" s="39"/>
      <c r="C357" s="48"/>
      <c r="D357" s="50"/>
      <c r="E357" s="24"/>
      <c r="F357" s="24"/>
      <c r="G357" s="24"/>
      <c r="H357" s="24"/>
      <c r="I357" s="24"/>
      <c r="J357" s="24"/>
      <c r="L357" s="51"/>
      <c r="M357" s="51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  <c r="AA357" s="129"/>
      <c r="AB357" s="129"/>
      <c r="AC357" s="129"/>
      <c r="AD357" s="129"/>
      <c r="AE357" s="129"/>
      <c r="AF357" s="129"/>
      <c r="AG357" s="129"/>
      <c r="AH357" s="129"/>
    </row>
    <row r="358" spans="1:34" s="69" customFormat="1" ht="13.4" customHeight="1" outlineLevel="2" x14ac:dyDescent="0.3">
      <c r="A358" s="233"/>
      <c r="B358" s="39"/>
      <c r="C358" s="48"/>
      <c r="D358" s="66" t="str">
        <f>MdlClient&amp;" Long Term Financial Plan "&amp;$E$39</f>
        <v>Federation Council Long Term Financial Plan 2021/22 - 2031/32</v>
      </c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8"/>
    </row>
    <row r="359" spans="1:34" s="69" customFormat="1" ht="13.4" customHeight="1" outlineLevel="2" thickBot="1" x14ac:dyDescent="0.35">
      <c r="A359" s="233"/>
      <c r="B359" s="39"/>
      <c r="C359" s="48"/>
      <c r="D359" s="70" t="str">
        <f>B312&amp;" - Balance Sheet Projections"</f>
        <v>General Fund - Balance Sheet Projections</v>
      </c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  <c r="AD359" s="71"/>
      <c r="AE359" s="71"/>
      <c r="AF359" s="71"/>
      <c r="AG359" s="71"/>
      <c r="AH359" s="72"/>
    </row>
    <row r="360" spans="1:34" s="69" customFormat="1" ht="24.5" outlineLevel="2" thickBot="1" x14ac:dyDescent="0.35">
      <c r="A360" s="233"/>
      <c r="B360" s="39"/>
      <c r="C360" s="48"/>
      <c r="D360" s="73"/>
      <c r="E360" s="74"/>
      <c r="F360" s="74"/>
      <c r="G360" s="74"/>
      <c r="H360" s="74"/>
      <c r="I360" s="74"/>
      <c r="J360" s="74"/>
      <c r="K360" s="75" t="s">
        <v>41</v>
      </c>
      <c r="L360" s="75" t="s">
        <v>41</v>
      </c>
      <c r="M360" s="75" t="s">
        <v>41</v>
      </c>
      <c r="N360" s="76" t="s">
        <v>74</v>
      </c>
      <c r="O360" s="77" t="s">
        <v>43</v>
      </c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78"/>
      <c r="AE360" s="78"/>
      <c r="AF360" s="78"/>
      <c r="AG360" s="78"/>
      <c r="AH360" s="79"/>
    </row>
    <row r="361" spans="1:34" s="69" customFormat="1" ht="12" outlineLevel="2" x14ac:dyDescent="0.3">
      <c r="A361" s="233"/>
      <c r="B361" s="39"/>
      <c r="C361" s="48"/>
      <c r="D361" s="80" t="s">
        <v>44</v>
      </c>
      <c r="E361" s="81"/>
      <c r="F361" s="81"/>
      <c r="G361" s="81"/>
      <c r="H361" s="81"/>
      <c r="I361" s="81"/>
      <c r="J361" s="82"/>
      <c r="K361" s="84">
        <f>YEAR(K$29)</f>
        <v>2019</v>
      </c>
      <c r="L361" s="84">
        <f t="shared" ref="L361:AH361" si="44">YEAR(L$29)</f>
        <v>2020</v>
      </c>
      <c r="M361" s="84">
        <f t="shared" si="44"/>
        <v>2021</v>
      </c>
      <c r="N361" s="85">
        <f t="shared" si="44"/>
        <v>2022</v>
      </c>
      <c r="O361" s="86">
        <f t="shared" si="44"/>
        <v>2023</v>
      </c>
      <c r="P361" s="87">
        <f t="shared" si="44"/>
        <v>2024</v>
      </c>
      <c r="Q361" s="87">
        <f t="shared" si="44"/>
        <v>2025</v>
      </c>
      <c r="R361" s="87">
        <f t="shared" si="44"/>
        <v>2026</v>
      </c>
      <c r="S361" s="87">
        <f t="shared" si="44"/>
        <v>2027</v>
      </c>
      <c r="T361" s="87">
        <f t="shared" si="44"/>
        <v>2028</v>
      </c>
      <c r="U361" s="87">
        <f t="shared" si="44"/>
        <v>2029</v>
      </c>
      <c r="V361" s="87">
        <f t="shared" si="44"/>
        <v>2030</v>
      </c>
      <c r="W361" s="87">
        <f t="shared" si="44"/>
        <v>2031</v>
      </c>
      <c r="X361" s="87">
        <f t="shared" si="44"/>
        <v>2032</v>
      </c>
      <c r="Y361" s="87">
        <f t="shared" si="44"/>
        <v>2033</v>
      </c>
      <c r="Z361" s="87">
        <f t="shared" si="44"/>
        <v>2034</v>
      </c>
      <c r="AA361" s="87">
        <f t="shared" si="44"/>
        <v>2035</v>
      </c>
      <c r="AB361" s="87">
        <f t="shared" si="44"/>
        <v>2036</v>
      </c>
      <c r="AC361" s="87">
        <f t="shared" si="44"/>
        <v>2037</v>
      </c>
      <c r="AD361" s="87">
        <f t="shared" si="44"/>
        <v>2038</v>
      </c>
      <c r="AE361" s="87">
        <f t="shared" si="44"/>
        <v>2039</v>
      </c>
      <c r="AF361" s="87">
        <f t="shared" si="44"/>
        <v>2040</v>
      </c>
      <c r="AG361" s="87">
        <f t="shared" si="44"/>
        <v>2041</v>
      </c>
      <c r="AH361" s="88">
        <f t="shared" si="44"/>
        <v>2042</v>
      </c>
    </row>
    <row r="362" spans="1:34" s="69" customFormat="1" ht="12.5" outlineLevel="2" thickBot="1" x14ac:dyDescent="0.35">
      <c r="A362" s="233"/>
      <c r="B362" s="39"/>
      <c r="C362" s="48"/>
      <c r="D362" s="134"/>
      <c r="E362" s="90"/>
      <c r="F362" s="90"/>
      <c r="G362" s="90"/>
      <c r="H362" s="90"/>
      <c r="I362" s="90"/>
      <c r="J362" s="91"/>
      <c r="K362" s="92" t="s">
        <v>45</v>
      </c>
      <c r="L362" s="92" t="str">
        <f>$K$62</f>
        <v>$000s</v>
      </c>
      <c r="M362" s="92" t="str">
        <f t="shared" ref="M362:AH362" si="45">$K$62</f>
        <v>$000s</v>
      </c>
      <c r="N362" s="93" t="str">
        <f t="shared" si="45"/>
        <v>$000s</v>
      </c>
      <c r="O362" s="94" t="str">
        <f t="shared" si="45"/>
        <v>$000s</v>
      </c>
      <c r="P362" s="95" t="str">
        <f t="shared" si="45"/>
        <v>$000s</v>
      </c>
      <c r="Q362" s="95" t="str">
        <f t="shared" si="45"/>
        <v>$000s</v>
      </c>
      <c r="R362" s="95" t="str">
        <f t="shared" si="45"/>
        <v>$000s</v>
      </c>
      <c r="S362" s="95" t="str">
        <f t="shared" si="45"/>
        <v>$000s</v>
      </c>
      <c r="T362" s="95" t="str">
        <f t="shared" si="45"/>
        <v>$000s</v>
      </c>
      <c r="U362" s="95" t="str">
        <f t="shared" si="45"/>
        <v>$000s</v>
      </c>
      <c r="V362" s="95" t="str">
        <f t="shared" si="45"/>
        <v>$000s</v>
      </c>
      <c r="W362" s="95" t="str">
        <f t="shared" si="45"/>
        <v>$000s</v>
      </c>
      <c r="X362" s="95" t="str">
        <f t="shared" si="45"/>
        <v>$000s</v>
      </c>
      <c r="Y362" s="95" t="str">
        <f t="shared" si="45"/>
        <v>$000s</v>
      </c>
      <c r="Z362" s="95" t="str">
        <f t="shared" si="45"/>
        <v>$000s</v>
      </c>
      <c r="AA362" s="95" t="str">
        <f t="shared" si="45"/>
        <v>$000s</v>
      </c>
      <c r="AB362" s="95" t="str">
        <f t="shared" si="45"/>
        <v>$000s</v>
      </c>
      <c r="AC362" s="95" t="str">
        <f t="shared" si="45"/>
        <v>$000s</v>
      </c>
      <c r="AD362" s="95" t="str">
        <f t="shared" si="45"/>
        <v>$000s</v>
      </c>
      <c r="AE362" s="95" t="str">
        <f t="shared" si="45"/>
        <v>$000s</v>
      </c>
      <c r="AF362" s="95" t="str">
        <f t="shared" si="45"/>
        <v>$000s</v>
      </c>
      <c r="AG362" s="95" t="str">
        <f t="shared" si="45"/>
        <v>$000s</v>
      </c>
      <c r="AH362" s="96" t="str">
        <f t="shared" si="45"/>
        <v>$000s</v>
      </c>
    </row>
    <row r="363" spans="1:34" s="37" customFormat="1" ht="10.5" outlineLevel="2" x14ac:dyDescent="0.25">
      <c r="A363" s="157"/>
      <c r="B363" s="97"/>
      <c r="C363" s="98"/>
      <c r="D363" s="99"/>
      <c r="E363" s="24"/>
      <c r="F363" s="24"/>
      <c r="G363" s="24"/>
      <c r="H363" s="24"/>
      <c r="I363" s="24"/>
      <c r="J363" s="24"/>
      <c r="K363" s="100"/>
      <c r="L363" s="101"/>
      <c r="M363" s="10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102"/>
    </row>
    <row r="364" spans="1:34" s="37" customFormat="1" ht="10.5" outlineLevel="2" x14ac:dyDescent="0.25">
      <c r="A364" s="157"/>
      <c r="B364" s="97"/>
      <c r="C364" s="98"/>
      <c r="D364" s="135" t="s">
        <v>75</v>
      </c>
      <c r="E364" s="24"/>
      <c r="F364" s="24"/>
      <c r="G364" s="24"/>
      <c r="H364" s="24"/>
      <c r="I364" s="24"/>
      <c r="J364" s="24"/>
      <c r="K364" s="100"/>
      <c r="L364" s="101"/>
      <c r="M364" s="10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102"/>
    </row>
    <row r="365" spans="1:34" s="37" customFormat="1" ht="10.5" outlineLevel="2" x14ac:dyDescent="0.25">
      <c r="A365" s="157"/>
      <c r="B365" s="97"/>
      <c r="C365" s="98"/>
      <c r="D365" s="136" t="s">
        <v>76</v>
      </c>
      <c r="E365" s="24"/>
      <c r="F365" s="24"/>
      <c r="G365" s="24"/>
      <c r="H365" s="24"/>
      <c r="I365" s="24"/>
      <c r="J365" s="24"/>
      <c r="K365" s="105">
        <f>'[1]Hist&amp;Budget_WC'!AF$130</f>
        <v>7947</v>
      </c>
      <c r="L365" s="105">
        <f>'[1]Hist&amp;Budget_WC'!AG$130</f>
        <v>-860</v>
      </c>
      <c r="M365" s="105">
        <f>'[1]Hist&amp;Budget_WC'!AH$130</f>
        <v>2585</v>
      </c>
      <c r="N365" s="106">
        <f>[1]Calcs_Gen!N$119</f>
        <v>9800</v>
      </c>
      <c r="O365" s="106">
        <f>[1]Calcs_Gen!O$119</f>
        <v>10830.849075106829</v>
      </c>
      <c r="P365" s="106">
        <f>[1]Calcs_Gen!P$119</f>
        <v>11540.102630432984</v>
      </c>
      <c r="Q365" s="106">
        <f>[1]Calcs_Gen!Q$119</f>
        <v>11810.05528488955</v>
      </c>
      <c r="R365" s="106">
        <f>[1]Calcs_Gen!R$119</f>
        <v>12035.584200531956</v>
      </c>
      <c r="S365" s="106">
        <f>[1]Calcs_Gen!S$119</f>
        <v>12253.120105689903</v>
      </c>
      <c r="T365" s="106">
        <f>[1]Calcs_Gen!T$119</f>
        <v>12486.170875891383</v>
      </c>
      <c r="U365" s="106">
        <f>[1]Calcs_Gen!U$119</f>
        <v>12719.643000935224</v>
      </c>
      <c r="V365" s="106">
        <f>[1]Calcs_Gen!V$119</f>
        <v>13007.123465267738</v>
      </c>
      <c r="W365" s="106">
        <f>[1]Calcs_Gen!W$119</f>
        <v>13240.076140019355</v>
      </c>
      <c r="X365" s="106">
        <f>[1]Calcs_Gen!X$119</f>
        <v>13515.997500137355</v>
      </c>
      <c r="Y365" s="106">
        <f>[1]Calcs_Gen!Y$119</f>
        <v>25591.400792721543</v>
      </c>
      <c r="Z365" s="106">
        <f>[1]Calcs_Gen!Z$119</f>
        <v>37611.865269355061</v>
      </c>
      <c r="AA365" s="106">
        <f>[1]Calcs_Gen!AA$119</f>
        <v>49481.919780389071</v>
      </c>
      <c r="AB365" s="106">
        <f>[1]Calcs_Gen!AB$119</f>
        <v>61138.88679107705</v>
      </c>
      <c r="AC365" s="106">
        <f>[1]Calcs_Gen!AC$119</f>
        <v>72374.87678313168</v>
      </c>
      <c r="AD365" s="106">
        <f>[1]Calcs_Gen!AD$119</f>
        <v>83804.346398791968</v>
      </c>
      <c r="AE365" s="106">
        <f>[1]Calcs_Gen!AE$119</f>
        <v>95071.590705933675</v>
      </c>
      <c r="AF365" s="106">
        <f>[1]Calcs_Gen!AF$119</f>
        <v>106105.03018346614</v>
      </c>
      <c r="AG365" s="106">
        <f>[1]Calcs_Gen!AG$119</f>
        <v>116808.90673549134</v>
      </c>
      <c r="AH365" s="107">
        <f>[1]Calcs_Gen!AH$119</f>
        <v>127861.07825901556</v>
      </c>
    </row>
    <row r="366" spans="1:34" s="37" customFormat="1" ht="10.5" outlineLevel="2" x14ac:dyDescent="0.25">
      <c r="A366" s="157"/>
      <c r="B366" s="97"/>
      <c r="C366" s="98"/>
      <c r="D366" s="136" t="s">
        <v>77</v>
      </c>
      <c r="E366" s="24"/>
      <c r="F366" s="24"/>
      <c r="G366" s="24"/>
      <c r="H366" s="24"/>
      <c r="I366" s="24"/>
      <c r="J366" s="24"/>
      <c r="K366" s="105">
        <f>'[1]Hist&amp;Budget_WC'!AF$136</f>
        <v>15526</v>
      </c>
      <c r="L366" s="105">
        <f>'[1]Hist&amp;Budget_WC'!AG$136</f>
        <v>13904</v>
      </c>
      <c r="M366" s="105">
        <f>'[1]Hist&amp;Budget_WC'!AH$136</f>
        <v>7038</v>
      </c>
      <c r="N366" s="106">
        <f>[1]Calcs_Gen!N$125</f>
        <v>0</v>
      </c>
      <c r="O366" s="106">
        <f>[1]Calcs_Gen!O$125</f>
        <v>0</v>
      </c>
      <c r="P366" s="106">
        <f>[1]Calcs_Gen!P$125</f>
        <v>0</v>
      </c>
      <c r="Q366" s="106">
        <f>[1]Calcs_Gen!Q$125</f>
        <v>0</v>
      </c>
      <c r="R366" s="106">
        <f>[1]Calcs_Gen!R$125</f>
        <v>0</v>
      </c>
      <c r="S366" s="106">
        <f>[1]Calcs_Gen!S$125</f>
        <v>0</v>
      </c>
      <c r="T366" s="106">
        <f>[1]Calcs_Gen!T$125</f>
        <v>0</v>
      </c>
      <c r="U366" s="106">
        <f>[1]Calcs_Gen!U$125</f>
        <v>0</v>
      </c>
      <c r="V366" s="106">
        <f>[1]Calcs_Gen!V$125</f>
        <v>0</v>
      </c>
      <c r="W366" s="106">
        <f>[1]Calcs_Gen!W$125</f>
        <v>0</v>
      </c>
      <c r="X366" s="106">
        <f>[1]Calcs_Gen!X$125</f>
        <v>0</v>
      </c>
      <c r="Y366" s="106">
        <f>[1]Calcs_Gen!Y$125</f>
        <v>0</v>
      </c>
      <c r="Z366" s="106">
        <f>[1]Calcs_Gen!Z$125</f>
        <v>0</v>
      </c>
      <c r="AA366" s="106">
        <f>[1]Calcs_Gen!AA$125</f>
        <v>0</v>
      </c>
      <c r="AB366" s="106">
        <f>[1]Calcs_Gen!AB$125</f>
        <v>0</v>
      </c>
      <c r="AC366" s="106">
        <f>[1]Calcs_Gen!AC$125</f>
        <v>0</v>
      </c>
      <c r="AD366" s="106">
        <f>[1]Calcs_Gen!AD$125</f>
        <v>0</v>
      </c>
      <c r="AE366" s="106">
        <f>[1]Calcs_Gen!AE$125</f>
        <v>0</v>
      </c>
      <c r="AF366" s="106">
        <f>[1]Calcs_Gen!AF$125</f>
        <v>0</v>
      </c>
      <c r="AG366" s="106">
        <f>[1]Calcs_Gen!AG$125</f>
        <v>0</v>
      </c>
      <c r="AH366" s="107">
        <f>[1]Calcs_Gen!AH$125</f>
        <v>0</v>
      </c>
    </row>
    <row r="367" spans="1:34" s="37" customFormat="1" ht="10.5" outlineLevel="2" x14ac:dyDescent="0.25">
      <c r="A367" s="157"/>
      <c r="B367" s="97"/>
      <c r="C367" s="98"/>
      <c r="D367" s="137" t="s">
        <v>78</v>
      </c>
      <c r="E367" s="24"/>
      <c r="F367" s="24"/>
      <c r="G367" s="24"/>
      <c r="H367" s="24"/>
      <c r="I367" s="24"/>
      <c r="J367" s="24"/>
      <c r="K367" s="105">
        <f>SUM('[1]Hist&amp;Budget_WC'!AF$131:AF$132)</f>
        <v>2330</v>
      </c>
      <c r="L367" s="105">
        <f>SUM('[1]Hist&amp;Budget_WC'!AG$131:AG$132)</f>
        <v>4918</v>
      </c>
      <c r="M367" s="105">
        <f>SUM('[1]Hist&amp;Budget_WC'!AH$131:AH$132)</f>
        <v>3356</v>
      </c>
      <c r="N367" s="106">
        <f>SUM([1]Calcs_Gen!N$120:N$121)</f>
        <v>2378</v>
      </c>
      <c r="O367" s="106">
        <f>SUM([1]Calcs_Gen!O$120:O$121)</f>
        <v>2725.2906050228312</v>
      </c>
      <c r="P367" s="106">
        <f>SUM([1]Calcs_Gen!P$120:P$121)</f>
        <v>2432.598900273224</v>
      </c>
      <c r="Q367" s="106">
        <f>SUM([1]Calcs_Gen!Q$120:Q$121)</f>
        <v>2631.4284831706618</v>
      </c>
      <c r="R367" s="106">
        <f>SUM([1]Calcs_Gen!R$120:R$121)</f>
        <v>2818.598396838905</v>
      </c>
      <c r="S367" s="106">
        <f>SUM([1]Calcs_Gen!S$120:S$121)</f>
        <v>2976.6137887041996</v>
      </c>
      <c r="T367" s="106">
        <f>SUM([1]Calcs_Gen!T$120:T$121)</f>
        <v>3031.937233913367</v>
      </c>
      <c r="U367" s="106">
        <f>SUM([1]Calcs_Gen!U$120:U$121)</f>
        <v>3103.5598004125359</v>
      </c>
      <c r="V367" s="106">
        <f>SUM([1]Calcs_Gen!V$120:V$121)</f>
        <v>3168.1148845590892</v>
      </c>
      <c r="W367" s="106">
        <f>SUM([1]Calcs_Gen!W$120:W$121)</f>
        <v>3237.5179241715264</v>
      </c>
      <c r="X367" s="106">
        <f>SUM([1]Calcs_Gen!X$120:X$121)</f>
        <v>3296.8692130137347</v>
      </c>
      <c r="Y367" s="106">
        <f>SUM([1]Calcs_Gen!Y$120:Y$121)</f>
        <v>3236.8232307420985</v>
      </c>
      <c r="Z367" s="106">
        <f>SUM([1]Calcs_Gen!Z$120:Z$121)</f>
        <v>3265.2683920282625</v>
      </c>
      <c r="AA367" s="106">
        <f>SUM([1]Calcs_Gen!AA$120:AA$121)</f>
        <v>3296.3302267365361</v>
      </c>
      <c r="AB367" s="106">
        <f>SUM([1]Calcs_Gen!AB$120:AB$121)</f>
        <v>3319.5344517777871</v>
      </c>
      <c r="AC367" s="106">
        <f>SUM([1]Calcs_Gen!AC$120:AC$121)</f>
        <v>3362.7594474652692</v>
      </c>
      <c r="AD367" s="106">
        <f>SUM([1]Calcs_Gen!AD$120:AD$121)</f>
        <v>3393.2301290178148</v>
      </c>
      <c r="AE367" s="106">
        <f>SUM([1]Calcs_Gen!AE$120:AE$121)</f>
        <v>3426.754318324005</v>
      </c>
      <c r="AF367" s="106">
        <f>SUM([1]Calcs_Gen!AF$120:AF$121)</f>
        <v>3452.1713171261172</v>
      </c>
      <c r="AG367" s="106">
        <f>SUM([1]Calcs_Gen!AG$120:AG$121)</f>
        <v>3498.6983608640558</v>
      </c>
      <c r="AH367" s="107">
        <f>SUM([1]Calcs_Gen!AH$120:AH$121)</f>
        <v>3530.5155032933371</v>
      </c>
    </row>
    <row r="368" spans="1:34" s="37" customFormat="1" ht="10.5" outlineLevel="2" x14ac:dyDescent="0.25">
      <c r="A368" s="157"/>
      <c r="B368" s="97"/>
      <c r="C368" s="98"/>
      <c r="D368" s="137" t="s">
        <v>79</v>
      </c>
      <c r="E368" s="24"/>
      <c r="F368" s="24"/>
      <c r="G368" s="24"/>
      <c r="H368" s="24"/>
      <c r="I368" s="24"/>
      <c r="J368" s="24"/>
      <c r="K368" s="105">
        <f>'[1]Hist&amp;Budget_WC'!AF$133</f>
        <v>1835</v>
      </c>
      <c r="L368" s="105">
        <f>'[1]Hist&amp;Budget_WC'!AG$133</f>
        <v>3290</v>
      </c>
      <c r="M368" s="105">
        <f>'[1]Hist&amp;Budget_WC'!AH$133</f>
        <v>2382</v>
      </c>
      <c r="N368" s="106">
        <f>[1]Calcs_Gen!N$122</f>
        <v>1835</v>
      </c>
      <c r="O368" s="106">
        <f>[1]Calcs_Gen!O$122</f>
        <v>1835</v>
      </c>
      <c r="P368" s="106">
        <f>[1]Calcs_Gen!P$122</f>
        <v>1835</v>
      </c>
      <c r="Q368" s="106">
        <f>[1]Calcs_Gen!Q$122</f>
        <v>1835</v>
      </c>
      <c r="R368" s="106">
        <f>[1]Calcs_Gen!R$122</f>
        <v>1835</v>
      </c>
      <c r="S368" s="106">
        <f>[1]Calcs_Gen!S$122</f>
        <v>1835</v>
      </c>
      <c r="T368" s="106">
        <f>[1]Calcs_Gen!T$122</f>
        <v>1835</v>
      </c>
      <c r="U368" s="106">
        <f>[1]Calcs_Gen!U$122</f>
        <v>1835</v>
      </c>
      <c r="V368" s="106">
        <f>[1]Calcs_Gen!V$122</f>
        <v>1835</v>
      </c>
      <c r="W368" s="106">
        <f>[1]Calcs_Gen!W$122</f>
        <v>1835</v>
      </c>
      <c r="X368" s="106">
        <f>[1]Calcs_Gen!X$122</f>
        <v>1835</v>
      </c>
      <c r="Y368" s="106">
        <f>[1]Calcs_Gen!Y$122</f>
        <v>1835</v>
      </c>
      <c r="Z368" s="106">
        <f>[1]Calcs_Gen!Z$122</f>
        <v>1835</v>
      </c>
      <c r="AA368" s="106">
        <f>[1]Calcs_Gen!AA$122</f>
        <v>1835</v>
      </c>
      <c r="AB368" s="106">
        <f>[1]Calcs_Gen!AB$122</f>
        <v>1835</v>
      </c>
      <c r="AC368" s="106">
        <f>[1]Calcs_Gen!AC$122</f>
        <v>1835</v>
      </c>
      <c r="AD368" s="106">
        <f>[1]Calcs_Gen!AD$122</f>
        <v>1835</v>
      </c>
      <c r="AE368" s="106">
        <f>[1]Calcs_Gen!AE$122</f>
        <v>1835</v>
      </c>
      <c r="AF368" s="106">
        <f>[1]Calcs_Gen!AF$122</f>
        <v>1835</v>
      </c>
      <c r="AG368" s="106">
        <f>[1]Calcs_Gen!AG$122</f>
        <v>1835</v>
      </c>
      <c r="AH368" s="107">
        <f>[1]Calcs_Gen!AH$122</f>
        <v>1835</v>
      </c>
    </row>
    <row r="369" spans="1:34" s="37" customFormat="1" ht="10.5" outlineLevel="2" x14ac:dyDescent="0.25">
      <c r="A369" s="157"/>
      <c r="B369" s="97"/>
      <c r="C369" s="98"/>
      <c r="D369" s="138" t="s">
        <v>80</v>
      </c>
      <c r="E369" s="24"/>
      <c r="F369" s="24"/>
      <c r="G369" s="24"/>
      <c r="H369" s="24"/>
      <c r="I369" s="24"/>
      <c r="J369" s="24"/>
      <c r="K369" s="105">
        <f>SUM('[1]Hist&amp;Budget_WC'!AF$134:AF$135,'[1]Hist&amp;Budget_WC'!AF$137:AF$138)</f>
        <v>190</v>
      </c>
      <c r="L369" s="105">
        <f>SUM('[1]Hist&amp;Budget_WC'!AG$134:AG$135,'[1]Hist&amp;Budget_WC'!AG$137:AG$138)</f>
        <v>132</v>
      </c>
      <c r="M369" s="105">
        <f>SUM('[1]Hist&amp;Budget_WC'!AH$134:AH$135,'[1]Hist&amp;Budget_WC'!AH$137:AH$138)</f>
        <v>119</v>
      </c>
      <c r="N369" s="106">
        <f>SUM([1]Calcs_Gen!N$123:N$124,[1]Calcs_Gen!N$126:N$127)</f>
        <v>190</v>
      </c>
      <c r="O369" s="106">
        <f>SUM([1]Calcs_Gen!O$123:O$124,[1]Calcs_Gen!O$126:O$127)</f>
        <v>190</v>
      </c>
      <c r="P369" s="106">
        <f>SUM([1]Calcs_Gen!P$123:P$124,[1]Calcs_Gen!P$126:P$127)</f>
        <v>190</v>
      </c>
      <c r="Q369" s="106">
        <f>SUM([1]Calcs_Gen!Q$123:Q$124,[1]Calcs_Gen!Q$126:Q$127)</f>
        <v>190</v>
      </c>
      <c r="R369" s="106">
        <f>SUM([1]Calcs_Gen!R$123:R$124,[1]Calcs_Gen!R$126:R$127)</f>
        <v>190</v>
      </c>
      <c r="S369" s="106">
        <f>SUM([1]Calcs_Gen!S$123:S$124,[1]Calcs_Gen!S$126:S$127)</f>
        <v>190</v>
      </c>
      <c r="T369" s="106">
        <f>SUM([1]Calcs_Gen!T$123:T$124,[1]Calcs_Gen!T$126:T$127)</f>
        <v>190</v>
      </c>
      <c r="U369" s="106">
        <f>SUM([1]Calcs_Gen!U$123:U$124,[1]Calcs_Gen!U$126:U$127)</f>
        <v>190</v>
      </c>
      <c r="V369" s="106">
        <f>SUM([1]Calcs_Gen!V$123:V$124,[1]Calcs_Gen!V$126:V$127)</f>
        <v>190</v>
      </c>
      <c r="W369" s="106">
        <f>SUM([1]Calcs_Gen!W$123:W$124,[1]Calcs_Gen!W$126:W$127)</f>
        <v>190</v>
      </c>
      <c r="X369" s="106">
        <f>SUM([1]Calcs_Gen!X$123:X$124,[1]Calcs_Gen!X$126:X$127)</f>
        <v>190</v>
      </c>
      <c r="Y369" s="106">
        <f>SUM([1]Calcs_Gen!Y$123:Y$124,[1]Calcs_Gen!Y$126:Y$127)</f>
        <v>190</v>
      </c>
      <c r="Z369" s="106">
        <f>SUM([1]Calcs_Gen!Z$123:Z$124,[1]Calcs_Gen!Z$126:Z$127)</f>
        <v>190</v>
      </c>
      <c r="AA369" s="106">
        <f>SUM([1]Calcs_Gen!AA$123:AA$124,[1]Calcs_Gen!AA$126:AA$127)</f>
        <v>190</v>
      </c>
      <c r="AB369" s="106">
        <f>SUM([1]Calcs_Gen!AB$123:AB$124,[1]Calcs_Gen!AB$126:AB$127)</f>
        <v>190</v>
      </c>
      <c r="AC369" s="106">
        <f>SUM([1]Calcs_Gen!AC$123:AC$124,[1]Calcs_Gen!AC$126:AC$127)</f>
        <v>190</v>
      </c>
      <c r="AD369" s="106">
        <f>SUM([1]Calcs_Gen!AD$123:AD$124,[1]Calcs_Gen!AD$126:AD$127)</f>
        <v>190</v>
      </c>
      <c r="AE369" s="106">
        <f>SUM([1]Calcs_Gen!AE$123:AE$124,[1]Calcs_Gen!AE$126:AE$127)</f>
        <v>190</v>
      </c>
      <c r="AF369" s="106">
        <f>SUM([1]Calcs_Gen!AF$123:AF$124,[1]Calcs_Gen!AF$126:AF$127)</f>
        <v>190</v>
      </c>
      <c r="AG369" s="106">
        <f>SUM([1]Calcs_Gen!AG$123:AG$124,[1]Calcs_Gen!AG$126:AG$127)</f>
        <v>190</v>
      </c>
      <c r="AH369" s="107">
        <f>SUM([1]Calcs_Gen!AH$123:AH$124,[1]Calcs_Gen!AH$126:AH$127)</f>
        <v>190</v>
      </c>
    </row>
    <row r="370" spans="1:34" s="37" customFormat="1" ht="10.5" outlineLevel="2" x14ac:dyDescent="0.25">
      <c r="A370" s="157"/>
      <c r="B370" s="97"/>
      <c r="C370" s="98"/>
      <c r="D370" s="139" t="s">
        <v>81</v>
      </c>
      <c r="E370" s="109"/>
      <c r="F370" s="109"/>
      <c r="G370" s="109"/>
      <c r="H370" s="109"/>
      <c r="I370" s="109"/>
      <c r="J370" s="109"/>
      <c r="K370" s="110">
        <f t="shared" ref="K370:AH370" si="46">SUM(K365:K369)</f>
        <v>27828</v>
      </c>
      <c r="L370" s="110">
        <f t="shared" si="46"/>
        <v>21384</v>
      </c>
      <c r="M370" s="110">
        <f t="shared" si="46"/>
        <v>15480</v>
      </c>
      <c r="N370" s="111">
        <f t="shared" si="46"/>
        <v>14203</v>
      </c>
      <c r="O370" s="111">
        <f t="shared" si="46"/>
        <v>15581.139680129661</v>
      </c>
      <c r="P370" s="111">
        <f t="shared" si="46"/>
        <v>15997.701530706208</v>
      </c>
      <c r="Q370" s="111">
        <f t="shared" si="46"/>
        <v>16466.48376806021</v>
      </c>
      <c r="R370" s="111">
        <f t="shared" si="46"/>
        <v>16879.182597370862</v>
      </c>
      <c r="S370" s="111">
        <f t="shared" si="46"/>
        <v>17254.733894394103</v>
      </c>
      <c r="T370" s="111">
        <f t="shared" si="46"/>
        <v>17543.108109804751</v>
      </c>
      <c r="U370" s="111">
        <f t="shared" si="46"/>
        <v>17848.202801347761</v>
      </c>
      <c r="V370" s="111">
        <f t="shared" si="46"/>
        <v>18200.238349826825</v>
      </c>
      <c r="W370" s="111">
        <f t="shared" si="46"/>
        <v>18502.594064190882</v>
      </c>
      <c r="X370" s="111">
        <f t="shared" si="46"/>
        <v>18837.866713151088</v>
      </c>
      <c r="Y370" s="111">
        <f t="shared" si="46"/>
        <v>30853.224023463641</v>
      </c>
      <c r="Z370" s="111">
        <f t="shared" si="46"/>
        <v>42902.133661383326</v>
      </c>
      <c r="AA370" s="111">
        <f t="shared" si="46"/>
        <v>54803.250007125607</v>
      </c>
      <c r="AB370" s="111">
        <f t="shared" si="46"/>
        <v>66483.421242854834</v>
      </c>
      <c r="AC370" s="111">
        <f t="shared" si="46"/>
        <v>77762.636230596952</v>
      </c>
      <c r="AD370" s="111">
        <f t="shared" si="46"/>
        <v>89222.576527809782</v>
      </c>
      <c r="AE370" s="111">
        <f t="shared" si="46"/>
        <v>100523.34502425768</v>
      </c>
      <c r="AF370" s="111">
        <f t="shared" si="46"/>
        <v>111582.20150059226</v>
      </c>
      <c r="AG370" s="111">
        <f t="shared" si="46"/>
        <v>122332.6050963554</v>
      </c>
      <c r="AH370" s="112">
        <f t="shared" si="46"/>
        <v>133416.59376230888</v>
      </c>
    </row>
    <row r="371" spans="1:34" ht="12.75" customHeight="1" outlineLevel="2" x14ac:dyDescent="0.25">
      <c r="B371" s="140"/>
      <c r="C371" s="141"/>
      <c r="D371" s="142"/>
      <c r="E371" s="143"/>
      <c r="F371" s="143"/>
      <c r="G371" s="143"/>
      <c r="H371" s="143"/>
      <c r="I371" s="143"/>
      <c r="J371" s="143"/>
      <c r="K371" s="105"/>
      <c r="L371" s="105"/>
      <c r="M371" s="105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  <c r="AA371" s="144"/>
      <c r="AB371" s="144"/>
      <c r="AC371" s="144"/>
      <c r="AD371" s="144"/>
      <c r="AE371" s="144"/>
      <c r="AF371" s="144"/>
      <c r="AG371" s="144"/>
      <c r="AH371" s="145"/>
    </row>
    <row r="372" spans="1:34" ht="12.75" customHeight="1" outlineLevel="2" x14ac:dyDescent="0.25">
      <c r="B372" s="97"/>
      <c r="C372" s="141"/>
      <c r="D372" s="142" t="s">
        <v>82</v>
      </c>
      <c r="E372" s="143"/>
      <c r="F372" s="143"/>
      <c r="G372" s="143"/>
      <c r="H372" s="143"/>
      <c r="I372" s="143"/>
      <c r="J372" s="143"/>
      <c r="K372" s="105"/>
      <c r="L372" s="105"/>
      <c r="M372" s="105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  <c r="AA372" s="144"/>
      <c r="AB372" s="144"/>
      <c r="AC372" s="144"/>
      <c r="AD372" s="144"/>
      <c r="AE372" s="144"/>
      <c r="AF372" s="144"/>
      <c r="AG372" s="144"/>
      <c r="AH372" s="145"/>
    </row>
    <row r="373" spans="1:34" ht="12.75" customHeight="1" outlineLevel="2" x14ac:dyDescent="0.25">
      <c r="B373" s="140"/>
      <c r="C373" s="141"/>
      <c r="D373" s="136" t="s">
        <v>76</v>
      </c>
      <c r="E373" s="143"/>
      <c r="F373" s="143"/>
      <c r="G373" s="143"/>
      <c r="H373" s="143"/>
      <c r="I373" s="143"/>
      <c r="J373" s="143"/>
      <c r="K373" s="105">
        <f>'[1]Hist&amp;Budget_WC'!AF$143</f>
        <v>0</v>
      </c>
      <c r="L373" s="105">
        <f>'[1]Hist&amp;Budget_WC'!AG$143</f>
        <v>0</v>
      </c>
      <c r="M373" s="105">
        <f>'[1]Hist&amp;Budget_WC'!AH$143</f>
        <v>0</v>
      </c>
      <c r="N373" s="106">
        <f>[1]Calcs_Gen!N$132</f>
        <v>0</v>
      </c>
      <c r="O373" s="106">
        <f>[1]Calcs_Gen!O$132</f>
        <v>0</v>
      </c>
      <c r="P373" s="106">
        <f>[1]Calcs_Gen!P$132</f>
        <v>0</v>
      </c>
      <c r="Q373" s="106">
        <f>[1]Calcs_Gen!Q$132</f>
        <v>0</v>
      </c>
      <c r="R373" s="106">
        <f>[1]Calcs_Gen!R$132</f>
        <v>0</v>
      </c>
      <c r="S373" s="106">
        <f>[1]Calcs_Gen!S$132</f>
        <v>0</v>
      </c>
      <c r="T373" s="106">
        <f>[1]Calcs_Gen!T$132</f>
        <v>0</v>
      </c>
      <c r="U373" s="106">
        <f>[1]Calcs_Gen!U$132</f>
        <v>0</v>
      </c>
      <c r="V373" s="106">
        <f>[1]Calcs_Gen!V$132</f>
        <v>0</v>
      </c>
      <c r="W373" s="106">
        <f>[1]Calcs_Gen!W$132</f>
        <v>0</v>
      </c>
      <c r="X373" s="106">
        <f>[1]Calcs_Gen!X$132</f>
        <v>0</v>
      </c>
      <c r="Y373" s="106">
        <f>[1]Calcs_Gen!Y$132</f>
        <v>0</v>
      </c>
      <c r="Z373" s="106">
        <f>[1]Calcs_Gen!Z$132</f>
        <v>0</v>
      </c>
      <c r="AA373" s="106">
        <f>[1]Calcs_Gen!AA$132</f>
        <v>0</v>
      </c>
      <c r="AB373" s="106">
        <f>[1]Calcs_Gen!AB$132</f>
        <v>0</v>
      </c>
      <c r="AC373" s="106">
        <f>[1]Calcs_Gen!AC$132</f>
        <v>0</v>
      </c>
      <c r="AD373" s="106">
        <f>[1]Calcs_Gen!AD$132</f>
        <v>0</v>
      </c>
      <c r="AE373" s="106">
        <f>[1]Calcs_Gen!AE$132</f>
        <v>0</v>
      </c>
      <c r="AF373" s="106">
        <f>[1]Calcs_Gen!AF$132</f>
        <v>0</v>
      </c>
      <c r="AG373" s="106">
        <f>[1]Calcs_Gen!AG$132</f>
        <v>0</v>
      </c>
      <c r="AH373" s="107">
        <f>[1]Calcs_Gen!AH$132</f>
        <v>0</v>
      </c>
    </row>
    <row r="374" spans="1:34" ht="12.75" customHeight="1" outlineLevel="2" x14ac:dyDescent="0.25">
      <c r="B374" s="140"/>
      <c r="C374" s="141"/>
      <c r="D374" s="136" t="s">
        <v>77</v>
      </c>
      <c r="E374" s="143"/>
      <c r="F374" s="143"/>
      <c r="G374" s="143"/>
      <c r="H374" s="143"/>
      <c r="I374" s="143"/>
      <c r="J374" s="143"/>
      <c r="K374" s="105">
        <f>'[1]Hist&amp;Budget_WC'!AF151</f>
        <v>0</v>
      </c>
      <c r="L374" s="105">
        <f>'[1]Hist&amp;Budget_WC'!AG151</f>
        <v>0</v>
      </c>
      <c r="M374" s="105">
        <f>'[1]Hist&amp;Budget_WC'!AH151</f>
        <v>10008</v>
      </c>
      <c r="N374" s="106">
        <f>[1]Calcs_Gen!N$140</f>
        <v>0</v>
      </c>
      <c r="O374" s="106">
        <f>[1]Calcs_Gen!O$140</f>
        <v>0</v>
      </c>
      <c r="P374" s="106">
        <f>[1]Calcs_Gen!P$140</f>
        <v>0</v>
      </c>
      <c r="Q374" s="106">
        <f>[1]Calcs_Gen!Q$140</f>
        <v>0</v>
      </c>
      <c r="R374" s="106">
        <f>[1]Calcs_Gen!R$140</f>
        <v>0</v>
      </c>
      <c r="S374" s="106">
        <f>[1]Calcs_Gen!S$140</f>
        <v>0</v>
      </c>
      <c r="T374" s="106">
        <f>[1]Calcs_Gen!T$140</f>
        <v>0</v>
      </c>
      <c r="U374" s="106">
        <f>[1]Calcs_Gen!U$140</f>
        <v>0</v>
      </c>
      <c r="V374" s="106">
        <f>[1]Calcs_Gen!V$140</f>
        <v>0</v>
      </c>
      <c r="W374" s="106">
        <f>[1]Calcs_Gen!W$140</f>
        <v>0</v>
      </c>
      <c r="X374" s="106">
        <f>[1]Calcs_Gen!X$140</f>
        <v>0</v>
      </c>
      <c r="Y374" s="106">
        <f>[1]Calcs_Gen!Y$140</f>
        <v>0</v>
      </c>
      <c r="Z374" s="106">
        <f>[1]Calcs_Gen!Z$140</f>
        <v>0</v>
      </c>
      <c r="AA374" s="106">
        <f>[1]Calcs_Gen!AA$140</f>
        <v>0</v>
      </c>
      <c r="AB374" s="106">
        <f>[1]Calcs_Gen!AB$140</f>
        <v>0</v>
      </c>
      <c r="AC374" s="106">
        <f>[1]Calcs_Gen!AC$140</f>
        <v>0</v>
      </c>
      <c r="AD374" s="106">
        <f>[1]Calcs_Gen!AD$140</f>
        <v>0</v>
      </c>
      <c r="AE374" s="106">
        <f>[1]Calcs_Gen!AE$140</f>
        <v>0</v>
      </c>
      <c r="AF374" s="106">
        <f>[1]Calcs_Gen!AF$140</f>
        <v>0</v>
      </c>
      <c r="AG374" s="106">
        <f>[1]Calcs_Gen!AG$140</f>
        <v>0</v>
      </c>
      <c r="AH374" s="107">
        <f>[1]Calcs_Gen!AH$140</f>
        <v>0</v>
      </c>
    </row>
    <row r="375" spans="1:34" ht="12.75" customHeight="1" outlineLevel="2" x14ac:dyDescent="0.25">
      <c r="B375" s="140"/>
      <c r="C375" s="141"/>
      <c r="D375" s="137" t="s">
        <v>78</v>
      </c>
      <c r="E375" s="143"/>
      <c r="F375" s="143"/>
      <c r="G375" s="143"/>
      <c r="H375" s="143"/>
      <c r="I375" s="143"/>
      <c r="J375" s="143"/>
      <c r="K375" s="105">
        <f>'[1]Hist&amp;Budget_WC'!AF$150</f>
        <v>60</v>
      </c>
      <c r="L375" s="105">
        <f>'[1]Hist&amp;Budget_WC'!AG$150</f>
        <v>60</v>
      </c>
      <c r="M375" s="105">
        <f>'[1]Hist&amp;Budget_WC'!AH$150</f>
        <v>60</v>
      </c>
      <c r="N375" s="106">
        <f>[1]Calcs_Gen!N$139</f>
        <v>60</v>
      </c>
      <c r="O375" s="106">
        <f>[1]Calcs_Gen!O$139</f>
        <v>60</v>
      </c>
      <c r="P375" s="106">
        <f>[1]Calcs_Gen!P$139</f>
        <v>60</v>
      </c>
      <c r="Q375" s="106">
        <f>[1]Calcs_Gen!Q$139</f>
        <v>60</v>
      </c>
      <c r="R375" s="106">
        <f>[1]Calcs_Gen!R$139</f>
        <v>60</v>
      </c>
      <c r="S375" s="106">
        <f>[1]Calcs_Gen!S$139</f>
        <v>60</v>
      </c>
      <c r="T375" s="106">
        <f>[1]Calcs_Gen!T$139</f>
        <v>60</v>
      </c>
      <c r="U375" s="106">
        <f>[1]Calcs_Gen!U$139</f>
        <v>60</v>
      </c>
      <c r="V375" s="106">
        <f>[1]Calcs_Gen!V$139</f>
        <v>60</v>
      </c>
      <c r="W375" s="106">
        <f>[1]Calcs_Gen!W$139</f>
        <v>60</v>
      </c>
      <c r="X375" s="106">
        <f>[1]Calcs_Gen!X$139</f>
        <v>60</v>
      </c>
      <c r="Y375" s="106">
        <f>[1]Calcs_Gen!Y$139</f>
        <v>60</v>
      </c>
      <c r="Z375" s="106">
        <f>[1]Calcs_Gen!Z$139</f>
        <v>60</v>
      </c>
      <c r="AA375" s="106">
        <f>[1]Calcs_Gen!AA$139</f>
        <v>60</v>
      </c>
      <c r="AB375" s="106">
        <f>[1]Calcs_Gen!AB$139</f>
        <v>60</v>
      </c>
      <c r="AC375" s="106">
        <f>[1]Calcs_Gen!AC$139</f>
        <v>60</v>
      </c>
      <c r="AD375" s="106">
        <f>[1]Calcs_Gen!AD$139</f>
        <v>60</v>
      </c>
      <c r="AE375" s="106">
        <f>[1]Calcs_Gen!AE$139</f>
        <v>60</v>
      </c>
      <c r="AF375" s="106">
        <f>[1]Calcs_Gen!AF$139</f>
        <v>60</v>
      </c>
      <c r="AG375" s="106">
        <f>[1]Calcs_Gen!AG$139</f>
        <v>60</v>
      </c>
      <c r="AH375" s="107">
        <f>[1]Calcs_Gen!AH$139</f>
        <v>60</v>
      </c>
    </row>
    <row r="376" spans="1:34" ht="12.75" customHeight="1" outlineLevel="2" x14ac:dyDescent="0.25">
      <c r="B376" s="140"/>
      <c r="C376" s="141"/>
      <c r="D376" s="136" t="s">
        <v>83</v>
      </c>
      <c r="E376" s="143"/>
      <c r="F376" s="143"/>
      <c r="G376" s="143"/>
      <c r="H376" s="143"/>
      <c r="I376" s="143"/>
      <c r="J376" s="143"/>
      <c r="K376" s="105">
        <f>SUM('[1]Hist&amp;Budget_WC'!AF$145:AF$146)</f>
        <v>417997</v>
      </c>
      <c r="L376" s="105">
        <f>SUM('[1]Hist&amp;Budget_WC'!AG$145:AG$146)</f>
        <v>491583</v>
      </c>
      <c r="M376" s="105">
        <f>SUM('[1]Hist&amp;Budget_WC'!AH$145:AH$146)</f>
        <v>495053</v>
      </c>
      <c r="N376" s="106">
        <f>SUM([1]Calcs_Gen!N$134:N$135)</f>
        <v>473186</v>
      </c>
      <c r="O376" s="106">
        <f>SUM([1]Calcs_Gen!O$134:O$135)</f>
        <v>470905</v>
      </c>
      <c r="P376" s="106">
        <f>SUM([1]Calcs_Gen!P$134:P$135)</f>
        <v>474495.52</v>
      </c>
      <c r="Q376" s="106">
        <f>SUM([1]Calcs_Gen!Q$134:Q$135)</f>
        <v>470287.52299999999</v>
      </c>
      <c r="R376" s="106">
        <f>SUM([1]Calcs_Gen!R$134:R$135)</f>
        <v>476993.04744499997</v>
      </c>
      <c r="S376" s="106">
        <f>SUM([1]Calcs_Gen!S$134:S$135)</f>
        <v>476171.50176067499</v>
      </c>
      <c r="T376" s="106">
        <f>SUM([1]Calcs_Gen!T$134:T$135)</f>
        <v>484269.83141908509</v>
      </c>
      <c r="U376" s="106">
        <f>SUM([1]Calcs_Gen!U$134:U$135)</f>
        <v>483709.25936645141</v>
      </c>
      <c r="V376" s="106">
        <f>SUM([1]Calcs_Gen!V$134:V$135)</f>
        <v>491655.15643158817</v>
      </c>
      <c r="W376" s="106">
        <f>SUM([1]Calcs_Gen!W$134:W$135)</f>
        <v>491934.15656366362</v>
      </c>
      <c r="X376" s="106">
        <f>SUM([1]Calcs_Gen!X$134:X$135)</f>
        <v>500266.34465025133</v>
      </c>
      <c r="Y376" s="106">
        <f>SUM([1]Calcs_Gen!Y$134:Y$135)</f>
        <v>500266.34465025133</v>
      </c>
      <c r="Z376" s="106">
        <f>SUM([1]Calcs_Gen!Z$134:Z$135)</f>
        <v>508251.00566183316</v>
      </c>
      <c r="AA376" s="106">
        <f>SUM([1]Calcs_Gen!AA$134:AA$135)</f>
        <v>508251.00566183316</v>
      </c>
      <c r="AB376" s="106">
        <f>SUM([1]Calcs_Gen!AB$134:AB$135)</f>
        <v>516395.35989364662</v>
      </c>
      <c r="AC376" s="106">
        <f>SUM([1]Calcs_Gen!AC$134:AC$135)</f>
        <v>516395.35989364662</v>
      </c>
      <c r="AD376" s="106">
        <f>SUM([1]Calcs_Gen!AD$134:AD$135)</f>
        <v>524702.60121009639</v>
      </c>
      <c r="AE376" s="106">
        <f>SUM([1]Calcs_Gen!AE$134:AE$135)</f>
        <v>524702.60121009639</v>
      </c>
      <c r="AF376" s="106">
        <f>SUM([1]Calcs_Gen!AF$134:AF$135)</f>
        <v>524702.60121009639</v>
      </c>
      <c r="AG376" s="106">
        <f>SUM([1]Calcs_Gen!AG$134:AG$135)</f>
        <v>524702.60121009639</v>
      </c>
      <c r="AH376" s="107">
        <f>SUM([1]Calcs_Gen!AH$134:AH$135)</f>
        <v>524702.60121009639</v>
      </c>
    </row>
    <row r="377" spans="1:34" ht="12.75" hidden="1" customHeight="1" outlineLevel="2" x14ac:dyDescent="0.25">
      <c r="B377" s="140"/>
      <c r="C377" s="141"/>
      <c r="D377" s="136" t="s">
        <v>84</v>
      </c>
      <c r="E377" s="143"/>
      <c r="F377" s="143"/>
      <c r="G377" s="143"/>
      <c r="H377" s="143"/>
      <c r="I377" s="143"/>
      <c r="J377" s="143"/>
      <c r="K377" s="105">
        <f>'[1]Hist&amp;Budget_WC'!AF$147</f>
        <v>0</v>
      </c>
      <c r="L377" s="105">
        <f>'[1]Hist&amp;Budget_WC'!AG$147</f>
        <v>0</v>
      </c>
      <c r="M377" s="105">
        <f>'[1]Hist&amp;Budget_WC'!AH$147</f>
        <v>0</v>
      </c>
      <c r="N377" s="106">
        <f>[1]Calcs_Gen!N$136</f>
        <v>0</v>
      </c>
      <c r="O377" s="106">
        <f>[1]Calcs_Gen!O$136</f>
        <v>0</v>
      </c>
      <c r="P377" s="106">
        <f>[1]Calcs_Gen!P$136</f>
        <v>0</v>
      </c>
      <c r="Q377" s="106">
        <f>[1]Calcs_Gen!Q$136</f>
        <v>0</v>
      </c>
      <c r="R377" s="106">
        <f>[1]Calcs_Gen!R$136</f>
        <v>0</v>
      </c>
      <c r="S377" s="106">
        <f>[1]Calcs_Gen!S$136</f>
        <v>0</v>
      </c>
      <c r="T377" s="106">
        <f>[1]Calcs_Gen!T$136</f>
        <v>0</v>
      </c>
      <c r="U377" s="106">
        <f>[1]Calcs_Gen!U$136</f>
        <v>0</v>
      </c>
      <c r="V377" s="106">
        <f>[1]Calcs_Gen!V$136</f>
        <v>0</v>
      </c>
      <c r="W377" s="106">
        <f>[1]Calcs_Gen!W$136</f>
        <v>0</v>
      </c>
      <c r="X377" s="106">
        <f>[1]Calcs_Gen!X$136</f>
        <v>0</v>
      </c>
      <c r="Y377" s="106">
        <f>[1]Calcs_Gen!Y$136</f>
        <v>0</v>
      </c>
      <c r="Z377" s="106">
        <f>[1]Calcs_Gen!Z$136</f>
        <v>0</v>
      </c>
      <c r="AA377" s="106">
        <f>[1]Calcs_Gen!AA$136</f>
        <v>0</v>
      </c>
      <c r="AB377" s="106">
        <f>[1]Calcs_Gen!AB$136</f>
        <v>0</v>
      </c>
      <c r="AC377" s="106">
        <f>[1]Calcs_Gen!AC$136</f>
        <v>0</v>
      </c>
      <c r="AD377" s="106">
        <f>[1]Calcs_Gen!AD$136</f>
        <v>0</v>
      </c>
      <c r="AE377" s="106">
        <f>[1]Calcs_Gen!AE$136</f>
        <v>0</v>
      </c>
      <c r="AF377" s="106">
        <f>[1]Calcs_Gen!AF$136</f>
        <v>0</v>
      </c>
      <c r="AG377" s="106">
        <f>[1]Calcs_Gen!AG$136</f>
        <v>0</v>
      </c>
      <c r="AH377" s="107">
        <f>[1]Calcs_Gen!AH$136</f>
        <v>0</v>
      </c>
    </row>
    <row r="378" spans="1:34" ht="12.75" customHeight="1" outlineLevel="2" x14ac:dyDescent="0.25">
      <c r="B378" s="140"/>
      <c r="C378" s="141"/>
      <c r="D378" s="136" t="s">
        <v>85</v>
      </c>
      <c r="E378" s="143"/>
      <c r="F378" s="143"/>
      <c r="G378" s="143"/>
      <c r="H378" s="143"/>
      <c r="I378" s="143"/>
      <c r="J378" s="143"/>
      <c r="K378" s="105">
        <f>SUM('[1]Hist&amp;Budget_WC'!AF$144,'[1]Hist&amp;Budget_WC'!AF$148:AF$149,'[1]Hist&amp;Budget_WC'!AF$152:AF$153)</f>
        <v>585</v>
      </c>
      <c r="L378" s="105">
        <f>SUM('[1]Hist&amp;Budget_WC'!AG$144,'[1]Hist&amp;Budget_WC'!AG$148:AG$149,'[1]Hist&amp;Budget_WC'!AG$152:AG$153)</f>
        <v>337</v>
      </c>
      <c r="M378" s="105">
        <f>SUM('[1]Hist&amp;Budget_WC'!AH$144,'[1]Hist&amp;Budget_WC'!AH$148:AH$149,'[1]Hist&amp;Budget_WC'!AH$152:AH$153)</f>
        <v>276</v>
      </c>
      <c r="N378" s="106">
        <f>SUM([1]Calcs_Gen!N$133,[1]Calcs_Gen!N$137:N$138,[1]Calcs_Gen!N$141:N$142)</f>
        <v>585</v>
      </c>
      <c r="O378" s="106">
        <f>SUM([1]Calcs_Gen!O$133,[1]Calcs_Gen!O$137:O$138,[1]Calcs_Gen!O$141:O$142)</f>
        <v>585</v>
      </c>
      <c r="P378" s="106">
        <f>SUM([1]Calcs_Gen!P$133,[1]Calcs_Gen!P$137:P$138,[1]Calcs_Gen!P$141:P$142)</f>
        <v>585</v>
      </c>
      <c r="Q378" s="106">
        <f>SUM([1]Calcs_Gen!Q$133,[1]Calcs_Gen!Q$137:Q$138,[1]Calcs_Gen!Q$141:Q$142)</f>
        <v>585</v>
      </c>
      <c r="R378" s="106">
        <f>SUM([1]Calcs_Gen!R$133,[1]Calcs_Gen!R$137:R$138,[1]Calcs_Gen!R$141:R$142)</f>
        <v>585</v>
      </c>
      <c r="S378" s="106">
        <f>SUM([1]Calcs_Gen!S$133,[1]Calcs_Gen!S$137:S$138,[1]Calcs_Gen!S$141:S$142)</f>
        <v>585</v>
      </c>
      <c r="T378" s="106">
        <f>SUM([1]Calcs_Gen!T$133,[1]Calcs_Gen!T$137:T$138,[1]Calcs_Gen!T$141:T$142)</f>
        <v>585</v>
      </c>
      <c r="U378" s="106">
        <f>SUM([1]Calcs_Gen!U$133,[1]Calcs_Gen!U$137:U$138,[1]Calcs_Gen!U$141:U$142)</f>
        <v>585</v>
      </c>
      <c r="V378" s="106">
        <f>SUM([1]Calcs_Gen!V$133,[1]Calcs_Gen!V$137:V$138,[1]Calcs_Gen!V$141:V$142)</f>
        <v>585</v>
      </c>
      <c r="W378" s="106">
        <f>SUM([1]Calcs_Gen!W$133,[1]Calcs_Gen!W$137:W$138,[1]Calcs_Gen!W$141:W$142)</f>
        <v>585</v>
      </c>
      <c r="X378" s="106">
        <f>SUM([1]Calcs_Gen!X$133,[1]Calcs_Gen!X$137:X$138,[1]Calcs_Gen!X$141:X$142)</f>
        <v>585</v>
      </c>
      <c r="Y378" s="106">
        <f>SUM([1]Calcs_Gen!Y$133,[1]Calcs_Gen!Y$137:Y$138,[1]Calcs_Gen!Y$141:Y$142)</f>
        <v>585</v>
      </c>
      <c r="Z378" s="106">
        <f>SUM([1]Calcs_Gen!Z$133,[1]Calcs_Gen!Z$137:Z$138,[1]Calcs_Gen!Z$141:Z$142)</f>
        <v>585</v>
      </c>
      <c r="AA378" s="106">
        <f>SUM([1]Calcs_Gen!AA$133,[1]Calcs_Gen!AA$137:AA$138,[1]Calcs_Gen!AA$141:AA$142)</f>
        <v>585</v>
      </c>
      <c r="AB378" s="106">
        <f>SUM([1]Calcs_Gen!AB$133,[1]Calcs_Gen!AB$137:AB$138,[1]Calcs_Gen!AB$141:AB$142)</f>
        <v>585</v>
      </c>
      <c r="AC378" s="106">
        <f>SUM([1]Calcs_Gen!AC$133,[1]Calcs_Gen!AC$137:AC$138,[1]Calcs_Gen!AC$141:AC$142)</f>
        <v>585</v>
      </c>
      <c r="AD378" s="106">
        <f>SUM([1]Calcs_Gen!AD$133,[1]Calcs_Gen!AD$137:AD$138,[1]Calcs_Gen!AD$141:AD$142)</f>
        <v>585</v>
      </c>
      <c r="AE378" s="106">
        <f>SUM([1]Calcs_Gen!AE$133,[1]Calcs_Gen!AE$137:AE$138,[1]Calcs_Gen!AE$141:AE$142)</f>
        <v>585</v>
      </c>
      <c r="AF378" s="106">
        <f>SUM([1]Calcs_Gen!AF$133,[1]Calcs_Gen!AF$137:AF$138,[1]Calcs_Gen!AF$141:AF$142)</f>
        <v>585</v>
      </c>
      <c r="AG378" s="106">
        <f>SUM([1]Calcs_Gen!AG$133,[1]Calcs_Gen!AG$137:AG$138,[1]Calcs_Gen!AG$141:AG$142)</f>
        <v>585</v>
      </c>
      <c r="AH378" s="107">
        <f>SUM([1]Calcs_Gen!AH$133,[1]Calcs_Gen!AH$137:AH$138,[1]Calcs_Gen!AH$141:AH$142)</f>
        <v>585</v>
      </c>
    </row>
    <row r="379" spans="1:34" ht="12.75" customHeight="1" outlineLevel="2" x14ac:dyDescent="0.25">
      <c r="B379" s="140"/>
      <c r="C379" s="141"/>
      <c r="D379" s="139" t="s">
        <v>86</v>
      </c>
      <c r="E379" s="146"/>
      <c r="F379" s="146"/>
      <c r="G379" s="146"/>
      <c r="H379" s="146"/>
      <c r="I379" s="146"/>
      <c r="J379" s="146"/>
      <c r="K379" s="110">
        <f t="shared" ref="K379:AH379" si="47">SUM(K373:K378)</f>
        <v>418642</v>
      </c>
      <c r="L379" s="110">
        <f t="shared" si="47"/>
        <v>491980</v>
      </c>
      <c r="M379" s="110">
        <f t="shared" si="47"/>
        <v>505397</v>
      </c>
      <c r="N379" s="111">
        <f t="shared" si="47"/>
        <v>473831</v>
      </c>
      <c r="O379" s="111">
        <f t="shared" si="47"/>
        <v>471550</v>
      </c>
      <c r="P379" s="111">
        <f t="shared" si="47"/>
        <v>475140.52</v>
      </c>
      <c r="Q379" s="111">
        <f t="shared" si="47"/>
        <v>470932.52299999999</v>
      </c>
      <c r="R379" s="111">
        <f t="shared" si="47"/>
        <v>477638.04744499997</v>
      </c>
      <c r="S379" s="111">
        <f t="shared" si="47"/>
        <v>476816.50176067499</v>
      </c>
      <c r="T379" s="111">
        <f t="shared" si="47"/>
        <v>484914.83141908509</v>
      </c>
      <c r="U379" s="111">
        <f t="shared" si="47"/>
        <v>484354.25936645141</v>
      </c>
      <c r="V379" s="111">
        <f t="shared" si="47"/>
        <v>492300.15643158817</v>
      </c>
      <c r="W379" s="111">
        <f t="shared" si="47"/>
        <v>492579.15656366362</v>
      </c>
      <c r="X379" s="111">
        <f t="shared" si="47"/>
        <v>500911.34465025133</v>
      </c>
      <c r="Y379" s="111">
        <f t="shared" si="47"/>
        <v>500911.34465025133</v>
      </c>
      <c r="Z379" s="111">
        <f t="shared" si="47"/>
        <v>508896.00566183316</v>
      </c>
      <c r="AA379" s="111">
        <f t="shared" si="47"/>
        <v>508896.00566183316</v>
      </c>
      <c r="AB379" s="111">
        <f t="shared" si="47"/>
        <v>517040.35989364662</v>
      </c>
      <c r="AC379" s="111">
        <f t="shared" si="47"/>
        <v>517040.35989364662</v>
      </c>
      <c r="AD379" s="111">
        <f t="shared" si="47"/>
        <v>525347.60121009639</v>
      </c>
      <c r="AE379" s="111">
        <f t="shared" si="47"/>
        <v>525347.60121009639</v>
      </c>
      <c r="AF379" s="111">
        <f t="shared" si="47"/>
        <v>525347.60121009639</v>
      </c>
      <c r="AG379" s="111">
        <f t="shared" si="47"/>
        <v>525347.60121009639</v>
      </c>
      <c r="AH379" s="112">
        <f t="shared" si="47"/>
        <v>525347.60121009639</v>
      </c>
    </row>
    <row r="380" spans="1:34" ht="12.75" customHeight="1" outlineLevel="2" thickBot="1" x14ac:dyDescent="0.3">
      <c r="B380" s="140"/>
      <c r="C380" s="141"/>
      <c r="D380" s="147" t="s">
        <v>87</v>
      </c>
      <c r="E380" s="148"/>
      <c r="F380" s="148"/>
      <c r="G380" s="148"/>
      <c r="H380" s="148"/>
      <c r="I380" s="148"/>
      <c r="J380" s="148"/>
      <c r="K380" s="149">
        <f t="shared" ref="K380:AH380" si="48">SUM(K370,K379)</f>
        <v>446470</v>
      </c>
      <c r="L380" s="149">
        <f t="shared" si="48"/>
        <v>513364</v>
      </c>
      <c r="M380" s="149">
        <f t="shared" si="48"/>
        <v>520877</v>
      </c>
      <c r="N380" s="150">
        <f t="shared" si="48"/>
        <v>488034</v>
      </c>
      <c r="O380" s="150">
        <f t="shared" si="48"/>
        <v>487131.13968012965</v>
      </c>
      <c r="P380" s="150">
        <f t="shared" si="48"/>
        <v>491138.22153070621</v>
      </c>
      <c r="Q380" s="150">
        <f t="shared" si="48"/>
        <v>487399.00676806021</v>
      </c>
      <c r="R380" s="150">
        <f t="shared" si="48"/>
        <v>494517.23004237085</v>
      </c>
      <c r="S380" s="150">
        <f t="shared" si="48"/>
        <v>494071.23565506912</v>
      </c>
      <c r="T380" s="150">
        <f t="shared" si="48"/>
        <v>502457.93952888984</v>
      </c>
      <c r="U380" s="150">
        <f t="shared" si="48"/>
        <v>502202.46216779918</v>
      </c>
      <c r="V380" s="150">
        <f t="shared" si="48"/>
        <v>510500.394781415</v>
      </c>
      <c r="W380" s="150">
        <f t="shared" si="48"/>
        <v>511081.75062785449</v>
      </c>
      <c r="X380" s="150">
        <f t="shared" si="48"/>
        <v>519749.21136340243</v>
      </c>
      <c r="Y380" s="150">
        <f t="shared" si="48"/>
        <v>531764.568673715</v>
      </c>
      <c r="Z380" s="150">
        <f t="shared" si="48"/>
        <v>551798.13932321651</v>
      </c>
      <c r="AA380" s="150">
        <f t="shared" si="48"/>
        <v>563699.25566895877</v>
      </c>
      <c r="AB380" s="150">
        <f t="shared" si="48"/>
        <v>583523.78113650146</v>
      </c>
      <c r="AC380" s="150">
        <f t="shared" si="48"/>
        <v>594802.9961242436</v>
      </c>
      <c r="AD380" s="150">
        <f t="shared" si="48"/>
        <v>614570.17773790611</v>
      </c>
      <c r="AE380" s="150">
        <f t="shared" si="48"/>
        <v>625870.94623435405</v>
      </c>
      <c r="AF380" s="150">
        <f t="shared" si="48"/>
        <v>636929.80271068867</v>
      </c>
      <c r="AG380" s="150">
        <f t="shared" si="48"/>
        <v>647680.20630645182</v>
      </c>
      <c r="AH380" s="151">
        <f t="shared" si="48"/>
        <v>658764.19497240521</v>
      </c>
    </row>
    <row r="381" spans="1:34" ht="12.75" customHeight="1" outlineLevel="2" thickTop="1" x14ac:dyDescent="0.25">
      <c r="B381" s="140"/>
      <c r="C381" s="141"/>
      <c r="D381" s="142"/>
      <c r="E381" s="143"/>
      <c r="F381" s="143"/>
      <c r="G381" s="143"/>
      <c r="H381" s="143"/>
      <c r="I381" s="143"/>
      <c r="J381" s="143"/>
      <c r="K381" s="105"/>
      <c r="L381" s="105"/>
      <c r="M381" s="105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  <c r="AA381" s="144"/>
      <c r="AB381" s="144"/>
      <c r="AC381" s="144"/>
      <c r="AD381" s="144"/>
      <c r="AE381" s="144"/>
      <c r="AF381" s="144"/>
      <c r="AG381" s="144"/>
      <c r="AH381" s="145"/>
    </row>
    <row r="382" spans="1:34" ht="12.75" customHeight="1" outlineLevel="2" x14ac:dyDescent="0.25">
      <c r="B382" s="140"/>
      <c r="C382" s="141"/>
      <c r="D382" s="142" t="s">
        <v>88</v>
      </c>
      <c r="E382" s="143"/>
      <c r="F382" s="143"/>
      <c r="G382" s="143"/>
      <c r="H382" s="143"/>
      <c r="I382" s="143"/>
      <c r="J382" s="143"/>
      <c r="K382" s="105"/>
      <c r="L382" s="105"/>
      <c r="M382" s="105"/>
      <c r="N382" s="106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  <c r="AA382" s="144"/>
      <c r="AB382" s="144"/>
      <c r="AC382" s="144"/>
      <c r="AD382" s="144"/>
      <c r="AE382" s="144"/>
      <c r="AF382" s="144"/>
      <c r="AG382" s="144"/>
      <c r="AH382" s="145"/>
    </row>
    <row r="383" spans="1:34" ht="12.75" customHeight="1" outlineLevel="2" x14ac:dyDescent="0.25">
      <c r="B383" s="140"/>
      <c r="C383" s="141"/>
      <c r="D383" s="165" t="s">
        <v>89</v>
      </c>
      <c r="E383" s="143"/>
      <c r="F383" s="143"/>
      <c r="G383" s="143"/>
      <c r="H383" s="143"/>
      <c r="I383" s="143"/>
      <c r="J383" s="143"/>
      <c r="K383" s="105">
        <f>SUM('[1]Hist&amp;Budget_WC'!AF$159:AF$160)</f>
        <v>4673</v>
      </c>
      <c r="L383" s="105">
        <f>SUM('[1]Hist&amp;Budget_WC'!AG$159:AG$160)</f>
        <v>3954</v>
      </c>
      <c r="M383" s="105">
        <f>SUM('[1]Hist&amp;Budget_WC'!AH$159:AH$160)</f>
        <v>10846</v>
      </c>
      <c r="N383" s="106">
        <f>SUM([1]Calcs_Gen!N$148:N$149)</f>
        <v>1561</v>
      </c>
      <c r="O383" s="106">
        <f>SUM([1]Calcs_Gen!O$148:O$149)</f>
        <v>1793.317808219178</v>
      </c>
      <c r="P383" s="106">
        <f>SUM([1]Calcs_Gen!P$148:P$149)</f>
        <v>1848.1627868852459</v>
      </c>
      <c r="Q383" s="106">
        <f>SUM([1]Calcs_Gen!Q$148:Q$149)</f>
        <v>1912.6583523287675</v>
      </c>
      <c r="R383" s="106">
        <f>SUM([1]Calcs_Gen!R$148:R$149)</f>
        <v>1921.7046474164381</v>
      </c>
      <c r="S383" s="106">
        <f>SUM([1]Calcs_Gen!S$148:S$149)</f>
        <v>1956.5054642671644</v>
      </c>
      <c r="T383" s="106">
        <f>SUM([1]Calcs_Gen!T$148:T$149)</f>
        <v>1997.9084082695347</v>
      </c>
      <c r="U383" s="106">
        <f>SUM([1]Calcs_Gen!U$148:U$149)</f>
        <v>2068.4719442536848</v>
      </c>
      <c r="V383" s="106">
        <f>SUM([1]Calcs_Gen!V$148:V$149)</f>
        <v>2086.4121974916948</v>
      </c>
      <c r="W383" s="106">
        <f>SUM([1]Calcs_Gen!W$148:W$149)</f>
        <v>2120.7896225573509</v>
      </c>
      <c r="X383" s="106">
        <f>SUM([1]Calcs_Gen!X$148:X$149)</f>
        <v>2158.2300515384118</v>
      </c>
      <c r="Y383" s="106">
        <f>SUM([1]Calcs_Gen!Y$148:Y$149)</f>
        <v>2223.6135930325099</v>
      </c>
      <c r="Z383" s="106">
        <f>SUM([1]Calcs_Gen!Z$148:Z$149)</f>
        <v>2245.7499235103951</v>
      </c>
      <c r="AA383" s="106">
        <f>SUM([1]Calcs_Gen!AA$148:AA$149)</f>
        <v>2290.8192045188571</v>
      </c>
      <c r="AB383" s="106">
        <f>SUM([1]Calcs_Gen!AB$148:AB$149)</f>
        <v>2334.4700294999852</v>
      </c>
      <c r="AC383" s="106">
        <f>SUM([1]Calcs_Gen!AC$148:AC$149)</f>
        <v>2410.8517923596191</v>
      </c>
      <c r="AD383" s="106">
        <f>SUM([1]Calcs_Gen!AD$148:AD$149)</f>
        <v>2432.4581398964528</v>
      </c>
      <c r="AE383" s="106">
        <f>SUM([1]Calcs_Gen!AE$148:AE$149)</f>
        <v>2481.2745368739052</v>
      </c>
      <c r="AF383" s="106">
        <f>SUM([1]Calcs_Gen!AF$148:AF$149)</f>
        <v>2528.6682009988226</v>
      </c>
      <c r="AG383" s="106">
        <f>SUM([1]Calcs_Gen!AG$148:AG$149)</f>
        <v>2613.7760571295453</v>
      </c>
      <c r="AH383" s="107">
        <f>SUM([1]Calcs_Gen!AH$148:AH$149)</f>
        <v>2625.574199457189</v>
      </c>
    </row>
    <row r="384" spans="1:34" ht="12.75" customHeight="1" outlineLevel="2" x14ac:dyDescent="0.25">
      <c r="B384" s="140"/>
      <c r="C384" s="141"/>
      <c r="D384" s="234" t="s">
        <v>90</v>
      </c>
      <c r="E384" s="143"/>
      <c r="F384" s="143"/>
      <c r="G384" s="143"/>
      <c r="H384" s="143"/>
      <c r="I384" s="143"/>
      <c r="J384" s="143"/>
      <c r="K384" s="105">
        <f>ROUND('[1]Hist&amp;Budget_WC'!AF$165,0)</f>
        <v>42</v>
      </c>
      <c r="L384" s="105">
        <f>ROUND('[1]Hist&amp;Budget_WC'!AG$165,0)</f>
        <v>296</v>
      </c>
      <c r="M384" s="105">
        <f>ROUND('[1]Hist&amp;Budget_WC'!AH$165,0)</f>
        <v>440</v>
      </c>
      <c r="N384" s="106">
        <f>ROUND(SUM([1]Calcs_Gen!N$154),0)</f>
        <v>685</v>
      </c>
      <c r="O384" s="106">
        <f>ROUND(SUM([1]Calcs_Gen!O$154),0)</f>
        <v>539</v>
      </c>
      <c r="P384" s="106">
        <f>ROUND(SUM([1]Calcs_Gen!P$154),0)</f>
        <v>552</v>
      </c>
      <c r="Q384" s="106">
        <f>ROUND(SUM([1]Calcs_Gen!Q$154),0)</f>
        <v>565</v>
      </c>
      <c r="R384" s="106">
        <f>ROUND(SUM([1]Calcs_Gen!R$154),0)</f>
        <v>578</v>
      </c>
      <c r="S384" s="106">
        <f>ROUND(SUM([1]Calcs_Gen!S$154),0)</f>
        <v>592</v>
      </c>
      <c r="T384" s="106">
        <f>ROUND(SUM([1]Calcs_Gen!T$154),0)</f>
        <v>606</v>
      </c>
      <c r="U384" s="106">
        <f>ROUND(SUM([1]Calcs_Gen!U$154),0)</f>
        <v>596</v>
      </c>
      <c r="V384" s="106">
        <f>ROUND(SUM([1]Calcs_Gen!V$154),0)</f>
        <v>338</v>
      </c>
      <c r="W384" s="106">
        <f>ROUND(SUM([1]Calcs_Gen!W$154),0)</f>
        <v>349</v>
      </c>
      <c r="X384" s="106">
        <f>ROUND(SUM([1]Calcs_Gen!X$154),0)</f>
        <v>361</v>
      </c>
      <c r="Y384" s="106">
        <f>ROUND(SUM([1]Calcs_Gen!Y$154),0)</f>
        <v>373</v>
      </c>
      <c r="Z384" s="106">
        <f>ROUND(SUM([1]Calcs_Gen!Z$154),0)</f>
        <v>385</v>
      </c>
      <c r="AA384" s="106">
        <f>ROUND(SUM([1]Calcs_Gen!AA$154),0)</f>
        <v>398</v>
      </c>
      <c r="AB384" s="106">
        <f>ROUND(SUM([1]Calcs_Gen!AB$154),0)</f>
        <v>412</v>
      </c>
      <c r="AC384" s="106">
        <f>ROUND(SUM([1]Calcs_Gen!AC$154),0)</f>
        <v>295</v>
      </c>
      <c r="AD384" s="106">
        <f>ROUND(SUM([1]Calcs_Gen!AD$154),0)</f>
        <v>301</v>
      </c>
      <c r="AE384" s="106">
        <f>ROUND(SUM([1]Calcs_Gen!AE$154),0)</f>
        <v>307</v>
      </c>
      <c r="AF384" s="106">
        <f>ROUND(SUM([1]Calcs_Gen!AF$154),0)</f>
        <v>162</v>
      </c>
      <c r="AG384" s="106">
        <f>ROUND(SUM([1]Calcs_Gen!AG$154),0)</f>
        <v>0</v>
      </c>
      <c r="AH384" s="107">
        <f>ROUND(SUM([1]Calcs_Gen!AH$154),0)</f>
        <v>0</v>
      </c>
    </row>
    <row r="385" spans="2:34" ht="12.75" hidden="1" customHeight="1" outlineLevel="2" x14ac:dyDescent="0.25">
      <c r="B385" s="140"/>
      <c r="C385" s="141"/>
      <c r="D385" s="234" t="s">
        <v>91</v>
      </c>
      <c r="E385" s="143"/>
      <c r="F385" s="143"/>
      <c r="G385" s="143"/>
      <c r="H385" s="143"/>
      <c r="I385" s="143"/>
      <c r="J385" s="143"/>
      <c r="K385" s="105">
        <f>ROUND('[1]Hist&amp;Budget_WC'!AF$166,0)</f>
        <v>0</v>
      </c>
      <c r="L385" s="105">
        <f>ROUND('[1]Hist&amp;Budget_WC'!AG$166,0)</f>
        <v>0</v>
      </c>
      <c r="M385" s="105">
        <f>ROUND('[1]Hist&amp;Budget_WC'!AH$166,0)</f>
        <v>0</v>
      </c>
      <c r="N385" s="106">
        <f>ROUND([1]Calcs_Gen!N$155,0)</f>
        <v>0</v>
      </c>
      <c r="O385" s="106">
        <f>ROUND([1]Calcs_Gen!O$155,0)</f>
        <v>0</v>
      </c>
      <c r="P385" s="106">
        <f>ROUND([1]Calcs_Gen!P$155,0)</f>
        <v>0</v>
      </c>
      <c r="Q385" s="106">
        <f>ROUND([1]Calcs_Gen!Q$155,0)</f>
        <v>0</v>
      </c>
      <c r="R385" s="106">
        <f>ROUND([1]Calcs_Gen!R$155,0)</f>
        <v>0</v>
      </c>
      <c r="S385" s="106">
        <f>ROUND([1]Calcs_Gen!S$155,0)</f>
        <v>0</v>
      </c>
      <c r="T385" s="106">
        <f>ROUND([1]Calcs_Gen!T$155,0)</f>
        <v>0</v>
      </c>
      <c r="U385" s="106">
        <f>ROUND([1]Calcs_Gen!U$155,0)</f>
        <v>0</v>
      </c>
      <c r="V385" s="106">
        <f>ROUND([1]Calcs_Gen!V$155,0)</f>
        <v>0</v>
      </c>
      <c r="W385" s="106">
        <f>ROUND([1]Calcs_Gen!W$155,0)</f>
        <v>0</v>
      </c>
      <c r="X385" s="106">
        <f>ROUND([1]Calcs_Gen!X$155,0)</f>
        <v>0</v>
      </c>
      <c r="Y385" s="106">
        <f>ROUND([1]Calcs_Gen!Y$155,0)</f>
        <v>0</v>
      </c>
      <c r="Z385" s="106">
        <f>ROUND([1]Calcs_Gen!Z$155,0)</f>
        <v>0</v>
      </c>
      <c r="AA385" s="106">
        <f>ROUND([1]Calcs_Gen!AA$155,0)</f>
        <v>0</v>
      </c>
      <c r="AB385" s="106">
        <f>ROUND([1]Calcs_Gen!AB$155,0)</f>
        <v>0</v>
      </c>
      <c r="AC385" s="106">
        <f>ROUND([1]Calcs_Gen!AC$155,0)</f>
        <v>0</v>
      </c>
      <c r="AD385" s="106">
        <f>ROUND([1]Calcs_Gen!AD$155,0)</f>
        <v>0</v>
      </c>
      <c r="AE385" s="106">
        <f>ROUND([1]Calcs_Gen!AE$155,0)</f>
        <v>0</v>
      </c>
      <c r="AF385" s="106">
        <f>ROUND([1]Calcs_Gen!AF$155,0)</f>
        <v>0</v>
      </c>
      <c r="AG385" s="106">
        <f>ROUND([1]Calcs_Gen!AG$155,0)</f>
        <v>0</v>
      </c>
      <c r="AH385" s="107">
        <f>ROUND([1]Calcs_Gen!AH$155,0)</f>
        <v>0</v>
      </c>
    </row>
    <row r="386" spans="2:34" ht="12.75" customHeight="1" outlineLevel="2" x14ac:dyDescent="0.25">
      <c r="B386" s="140"/>
      <c r="C386" s="141"/>
      <c r="D386" s="234" t="s">
        <v>92</v>
      </c>
      <c r="E386" s="143"/>
      <c r="F386" s="143"/>
      <c r="G386" s="143"/>
      <c r="H386" s="143"/>
      <c r="I386" s="143"/>
      <c r="J386" s="143"/>
      <c r="K386" s="105">
        <f>SUM('[1]Hist&amp;Budget_WC'!AF$162:AF$163)</f>
        <v>432</v>
      </c>
      <c r="L386" s="105">
        <f>SUM('[1]Hist&amp;Budget_WC'!AG$162:AG$163)</f>
        <v>432</v>
      </c>
      <c r="M386" s="105">
        <f>SUM('[1]Hist&amp;Budget_WC'!AH$162:AH$163)</f>
        <v>432</v>
      </c>
      <c r="N386" s="106">
        <f>SUM([1]Calcs_Gen!N$151:N$152)</f>
        <v>432</v>
      </c>
      <c r="O386" s="106">
        <f>SUM([1]Calcs_Gen!O$151:O$152)</f>
        <v>0</v>
      </c>
      <c r="P386" s="106">
        <f>SUM([1]Calcs_Gen!P$151:P$152)</f>
        <v>0</v>
      </c>
      <c r="Q386" s="106">
        <f>SUM([1]Calcs_Gen!Q$151:Q$152)</f>
        <v>0</v>
      </c>
      <c r="R386" s="106">
        <f>SUM([1]Calcs_Gen!R$151:R$152)</f>
        <v>0</v>
      </c>
      <c r="S386" s="106">
        <f>SUM([1]Calcs_Gen!S$151:S$152)</f>
        <v>0</v>
      </c>
      <c r="T386" s="106">
        <f>SUM([1]Calcs_Gen!T$151:T$152)</f>
        <v>0</v>
      </c>
      <c r="U386" s="106">
        <f>SUM([1]Calcs_Gen!U$151:U$152)</f>
        <v>0</v>
      </c>
      <c r="V386" s="106">
        <f>SUM([1]Calcs_Gen!V$151:V$152)</f>
        <v>0</v>
      </c>
      <c r="W386" s="106">
        <f>SUM([1]Calcs_Gen!W$151:W$152)</f>
        <v>0</v>
      </c>
      <c r="X386" s="106">
        <f>SUM([1]Calcs_Gen!X$151:X$152)</f>
        <v>0</v>
      </c>
      <c r="Y386" s="106">
        <f>SUM([1]Calcs_Gen!Y$151:Y$152)</f>
        <v>0</v>
      </c>
      <c r="Z386" s="106">
        <f>SUM([1]Calcs_Gen!Z$151:Z$152)</f>
        <v>0</v>
      </c>
      <c r="AA386" s="106">
        <f>SUM([1]Calcs_Gen!AA$151:AA$152)</f>
        <v>0</v>
      </c>
      <c r="AB386" s="106">
        <f>SUM([1]Calcs_Gen!AB$151:AB$152)</f>
        <v>0</v>
      </c>
      <c r="AC386" s="106">
        <f>SUM([1]Calcs_Gen!AC$151:AC$152)</f>
        <v>0</v>
      </c>
      <c r="AD386" s="106">
        <f>SUM([1]Calcs_Gen!AD$151:AD$152)</f>
        <v>0</v>
      </c>
      <c r="AE386" s="106">
        <f>SUM([1]Calcs_Gen!AE$151:AE$152)</f>
        <v>0</v>
      </c>
      <c r="AF386" s="106">
        <f>SUM([1]Calcs_Gen!AF$151:AF$152)</f>
        <v>0</v>
      </c>
      <c r="AG386" s="106">
        <f>SUM([1]Calcs_Gen!AG$151:AG$152)</f>
        <v>0</v>
      </c>
      <c r="AH386" s="107">
        <f>SUM([1]Calcs_Gen!AH$151:AH$152)</f>
        <v>0</v>
      </c>
    </row>
    <row r="387" spans="2:34" ht="12.75" customHeight="1" outlineLevel="2" x14ac:dyDescent="0.25">
      <c r="B387" s="140"/>
      <c r="C387" s="141"/>
      <c r="D387" s="235" t="s">
        <v>85</v>
      </c>
      <c r="E387" s="143"/>
      <c r="F387" s="143"/>
      <c r="G387" s="143"/>
      <c r="H387" s="143"/>
      <c r="I387" s="143"/>
      <c r="J387" s="143"/>
      <c r="K387" s="105">
        <f>SUM('[1]Hist&amp;Budget_WC'!AF$161,'[1]Hist&amp;Budget_WC'!AF$164)</f>
        <v>2562</v>
      </c>
      <c r="L387" s="105">
        <f>SUM('[1]Hist&amp;Budget_WC'!AG$161,'[1]Hist&amp;Budget_WC'!AG$164)</f>
        <v>2527</v>
      </c>
      <c r="M387" s="105">
        <f>SUM('[1]Hist&amp;Budget_WC'!AH$161,'[1]Hist&amp;Budget_WC'!AH$164)</f>
        <v>2796</v>
      </c>
      <c r="N387" s="106">
        <f>SUM([1]Calcs_Gen!N$150,[1]Calcs_Gen!N$153)</f>
        <v>2842</v>
      </c>
      <c r="O387" s="106">
        <f>SUM([1]Calcs_Gen!O$150,[1]Calcs_Gen!O$153)</f>
        <v>2842</v>
      </c>
      <c r="P387" s="106">
        <f>SUM([1]Calcs_Gen!P$150,[1]Calcs_Gen!P$153)</f>
        <v>2842</v>
      </c>
      <c r="Q387" s="106">
        <f>SUM([1]Calcs_Gen!Q$150,[1]Calcs_Gen!Q$153)</f>
        <v>2842</v>
      </c>
      <c r="R387" s="106">
        <f>SUM([1]Calcs_Gen!R$150,[1]Calcs_Gen!R$153)</f>
        <v>2842</v>
      </c>
      <c r="S387" s="106">
        <f>SUM([1]Calcs_Gen!S$150,[1]Calcs_Gen!S$153)</f>
        <v>2842</v>
      </c>
      <c r="T387" s="106">
        <f>SUM([1]Calcs_Gen!T$150,[1]Calcs_Gen!T$153)</f>
        <v>2842</v>
      </c>
      <c r="U387" s="106">
        <f>SUM([1]Calcs_Gen!U$150,[1]Calcs_Gen!U$153)</f>
        <v>2842</v>
      </c>
      <c r="V387" s="106">
        <f>SUM([1]Calcs_Gen!V$150,[1]Calcs_Gen!V$153)</f>
        <v>2842</v>
      </c>
      <c r="W387" s="106">
        <f>SUM([1]Calcs_Gen!W$150,[1]Calcs_Gen!W$153)</f>
        <v>2842</v>
      </c>
      <c r="X387" s="106">
        <f>SUM([1]Calcs_Gen!X$150,[1]Calcs_Gen!X$153)</f>
        <v>2842</v>
      </c>
      <c r="Y387" s="106">
        <f>SUM([1]Calcs_Gen!Y$150,[1]Calcs_Gen!Y$153)</f>
        <v>2842</v>
      </c>
      <c r="Z387" s="106">
        <f>SUM([1]Calcs_Gen!Z$150,[1]Calcs_Gen!Z$153)</f>
        <v>2842</v>
      </c>
      <c r="AA387" s="106">
        <f>SUM([1]Calcs_Gen!AA$150,[1]Calcs_Gen!AA$153)</f>
        <v>2842</v>
      </c>
      <c r="AB387" s="106">
        <f>SUM([1]Calcs_Gen!AB$150,[1]Calcs_Gen!AB$153)</f>
        <v>2842</v>
      </c>
      <c r="AC387" s="106">
        <f>SUM([1]Calcs_Gen!AC$150,[1]Calcs_Gen!AC$153)</f>
        <v>2842</v>
      </c>
      <c r="AD387" s="106">
        <f>SUM([1]Calcs_Gen!AD$150,[1]Calcs_Gen!AD$153)</f>
        <v>2842</v>
      </c>
      <c r="AE387" s="106">
        <f>SUM([1]Calcs_Gen!AE$150,[1]Calcs_Gen!AE$153)</f>
        <v>2842</v>
      </c>
      <c r="AF387" s="106">
        <f>SUM([1]Calcs_Gen!AF$150,[1]Calcs_Gen!AF$153)</f>
        <v>2842</v>
      </c>
      <c r="AG387" s="106">
        <f>SUM([1]Calcs_Gen!AG$150,[1]Calcs_Gen!AG$153)</f>
        <v>2842</v>
      </c>
      <c r="AH387" s="107">
        <f>SUM([1]Calcs_Gen!AH$150,[1]Calcs_Gen!AH$153)</f>
        <v>2842</v>
      </c>
    </row>
    <row r="388" spans="2:34" ht="12.75" customHeight="1" outlineLevel="2" x14ac:dyDescent="0.25">
      <c r="B388" s="140"/>
      <c r="C388" s="141"/>
      <c r="D388" s="139" t="s">
        <v>93</v>
      </c>
      <c r="E388" s="146"/>
      <c r="F388" s="146"/>
      <c r="G388" s="146"/>
      <c r="H388" s="146"/>
      <c r="I388" s="146"/>
      <c r="J388" s="146"/>
      <c r="K388" s="110">
        <f t="shared" ref="K388:AH388" si="49">SUM(K383:K387)</f>
        <v>7709</v>
      </c>
      <c r="L388" s="110">
        <f t="shared" si="49"/>
        <v>7209</v>
      </c>
      <c r="M388" s="110">
        <f t="shared" si="49"/>
        <v>14514</v>
      </c>
      <c r="N388" s="111">
        <f t="shared" si="49"/>
        <v>5520</v>
      </c>
      <c r="O388" s="111">
        <f t="shared" si="49"/>
        <v>5174.317808219178</v>
      </c>
      <c r="P388" s="111">
        <f t="shared" si="49"/>
        <v>5242.1627868852456</v>
      </c>
      <c r="Q388" s="111">
        <f t="shared" si="49"/>
        <v>5319.6583523287673</v>
      </c>
      <c r="R388" s="111">
        <f t="shared" si="49"/>
        <v>5341.7046474164381</v>
      </c>
      <c r="S388" s="111">
        <f t="shared" si="49"/>
        <v>5390.5054642671639</v>
      </c>
      <c r="T388" s="111">
        <f t="shared" si="49"/>
        <v>5445.9084082695344</v>
      </c>
      <c r="U388" s="111">
        <f t="shared" si="49"/>
        <v>5506.4719442536843</v>
      </c>
      <c r="V388" s="111">
        <f t="shared" si="49"/>
        <v>5266.4121974916943</v>
      </c>
      <c r="W388" s="111">
        <f t="shared" si="49"/>
        <v>5311.7896225573513</v>
      </c>
      <c r="X388" s="111">
        <f t="shared" si="49"/>
        <v>5361.2300515384122</v>
      </c>
      <c r="Y388" s="111">
        <f t="shared" si="49"/>
        <v>5438.6135930325099</v>
      </c>
      <c r="Z388" s="111">
        <f t="shared" si="49"/>
        <v>5472.7499235103951</v>
      </c>
      <c r="AA388" s="111">
        <f t="shared" si="49"/>
        <v>5530.8192045188571</v>
      </c>
      <c r="AB388" s="111">
        <f t="shared" si="49"/>
        <v>5588.4700294999857</v>
      </c>
      <c r="AC388" s="111">
        <f t="shared" si="49"/>
        <v>5547.8517923596191</v>
      </c>
      <c r="AD388" s="111">
        <f t="shared" si="49"/>
        <v>5575.4581398964528</v>
      </c>
      <c r="AE388" s="111">
        <f t="shared" si="49"/>
        <v>5630.2745368739052</v>
      </c>
      <c r="AF388" s="111">
        <f t="shared" si="49"/>
        <v>5532.6682009988226</v>
      </c>
      <c r="AG388" s="111">
        <f t="shared" si="49"/>
        <v>5455.7760571295457</v>
      </c>
      <c r="AH388" s="112">
        <f t="shared" si="49"/>
        <v>5467.574199457189</v>
      </c>
    </row>
    <row r="389" spans="2:34" ht="12.75" customHeight="1" outlineLevel="2" x14ac:dyDescent="0.25">
      <c r="B389" s="140"/>
      <c r="C389" s="141"/>
      <c r="D389" s="142"/>
      <c r="E389" s="143"/>
      <c r="F389" s="143"/>
      <c r="G389" s="143"/>
      <c r="H389" s="143"/>
      <c r="I389" s="143"/>
      <c r="J389" s="143"/>
      <c r="K389" s="105"/>
      <c r="L389" s="105"/>
      <c r="M389" s="105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  <c r="AA389" s="144"/>
      <c r="AB389" s="144"/>
      <c r="AC389" s="144"/>
      <c r="AD389" s="144"/>
      <c r="AE389" s="144"/>
      <c r="AF389" s="144"/>
      <c r="AG389" s="144"/>
      <c r="AH389" s="145"/>
    </row>
    <row r="390" spans="2:34" ht="12.75" customHeight="1" outlineLevel="2" x14ac:dyDescent="0.25">
      <c r="B390" s="140"/>
      <c r="C390" s="141"/>
      <c r="D390" s="142" t="s">
        <v>94</v>
      </c>
      <c r="E390" s="143"/>
      <c r="F390" s="143"/>
      <c r="G390" s="143"/>
      <c r="H390" s="143"/>
      <c r="I390" s="143"/>
      <c r="J390" s="143"/>
      <c r="K390" s="105"/>
      <c r="L390" s="105"/>
      <c r="M390" s="105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  <c r="AA390" s="144"/>
      <c r="AB390" s="144"/>
      <c r="AC390" s="144"/>
      <c r="AD390" s="144"/>
      <c r="AE390" s="144"/>
      <c r="AF390" s="144"/>
      <c r="AG390" s="144"/>
      <c r="AH390" s="145"/>
    </row>
    <row r="391" spans="2:34" ht="12.75" customHeight="1" outlineLevel="2" x14ac:dyDescent="0.25">
      <c r="B391" s="140"/>
      <c r="C391" s="141"/>
      <c r="D391" s="234" t="s">
        <v>89</v>
      </c>
      <c r="E391" s="143"/>
      <c r="F391" s="143"/>
      <c r="G391" s="143"/>
      <c r="H391" s="143"/>
      <c r="I391" s="143"/>
      <c r="J391" s="143"/>
      <c r="K391" s="105">
        <f>'[1]Hist&amp;Budget_WC'!AF$176</f>
        <v>0</v>
      </c>
      <c r="L391" s="105">
        <f>'[1]Hist&amp;Budget_WC'!AG$176</f>
        <v>0</v>
      </c>
      <c r="M391" s="105">
        <f>'[1]Hist&amp;Budget_WC'!AH$176</f>
        <v>0</v>
      </c>
      <c r="N391" s="106">
        <f>SUM([1]Calcs_Gen!N$165)</f>
        <v>0</v>
      </c>
      <c r="O391" s="106">
        <f>SUM([1]Calcs_Gen!O$165)</f>
        <v>0</v>
      </c>
      <c r="P391" s="106">
        <f>SUM([1]Calcs_Gen!P$165)</f>
        <v>0</v>
      </c>
      <c r="Q391" s="106">
        <f>SUM([1]Calcs_Gen!Q$165)</f>
        <v>0</v>
      </c>
      <c r="R391" s="106">
        <f>SUM([1]Calcs_Gen!R$165)</f>
        <v>0</v>
      </c>
      <c r="S391" s="106">
        <f>SUM([1]Calcs_Gen!S$165)</f>
        <v>0</v>
      </c>
      <c r="T391" s="106">
        <f>SUM([1]Calcs_Gen!T$165)</f>
        <v>0</v>
      </c>
      <c r="U391" s="106">
        <f>SUM([1]Calcs_Gen!U$165)</f>
        <v>0</v>
      </c>
      <c r="V391" s="106">
        <f>SUM([1]Calcs_Gen!V$165)</f>
        <v>0</v>
      </c>
      <c r="W391" s="106">
        <f>SUM([1]Calcs_Gen!W$165)</f>
        <v>0</v>
      </c>
      <c r="X391" s="106">
        <f>SUM([1]Calcs_Gen!X$165)</f>
        <v>0</v>
      </c>
      <c r="Y391" s="106">
        <f>SUM([1]Calcs_Gen!Y$165)</f>
        <v>0</v>
      </c>
      <c r="Z391" s="106">
        <f>SUM([1]Calcs_Gen!Z$165)</f>
        <v>0</v>
      </c>
      <c r="AA391" s="106">
        <f>SUM([1]Calcs_Gen!AA$165)</f>
        <v>0</v>
      </c>
      <c r="AB391" s="106">
        <f>SUM([1]Calcs_Gen!AB$165)</f>
        <v>0</v>
      </c>
      <c r="AC391" s="106">
        <f>SUM([1]Calcs_Gen!AC$165)</f>
        <v>0</v>
      </c>
      <c r="AD391" s="106">
        <f>SUM([1]Calcs_Gen!AD$165)</f>
        <v>0</v>
      </c>
      <c r="AE391" s="106">
        <f>SUM([1]Calcs_Gen!AE$165)</f>
        <v>0</v>
      </c>
      <c r="AF391" s="106">
        <f>SUM([1]Calcs_Gen!AF$165)</f>
        <v>0</v>
      </c>
      <c r="AG391" s="106">
        <f>SUM([1]Calcs_Gen!AG$165)</f>
        <v>0</v>
      </c>
      <c r="AH391" s="107">
        <f>SUM([1]Calcs_Gen!AH$165)</f>
        <v>0</v>
      </c>
    </row>
    <row r="392" spans="2:34" ht="12.75" customHeight="1" outlineLevel="2" x14ac:dyDescent="0.25">
      <c r="B392" s="140"/>
      <c r="C392" s="141"/>
      <c r="D392" s="165" t="s">
        <v>90</v>
      </c>
      <c r="E392" s="143"/>
      <c r="F392" s="143"/>
      <c r="G392" s="143"/>
      <c r="H392" s="143"/>
      <c r="I392" s="143"/>
      <c r="J392" s="143"/>
      <c r="K392" s="105">
        <f>'[1]Hist&amp;Budget_WC'!AF$174</f>
        <v>1326</v>
      </c>
      <c r="L392" s="105">
        <f>'[1]Hist&amp;Budget_WC'!AG$174</f>
        <v>3729</v>
      </c>
      <c r="M392" s="105">
        <f>'[1]Hist&amp;Budget_WC'!AH$174</f>
        <v>8307</v>
      </c>
      <c r="N392" s="106">
        <f>[1]Calcs_Gen!N$163</f>
        <v>7793</v>
      </c>
      <c r="O392" s="106">
        <f>[1]Calcs_Gen!O$163</f>
        <v>7411.6014219815424</v>
      </c>
      <c r="P392" s="106">
        <f>[1]Calcs_Gen!P$163</f>
        <v>6859.7771397629294</v>
      </c>
      <c r="Q392" s="106">
        <f>[1]Calcs_Gen!Q$163</f>
        <v>6295.0060078560355</v>
      </c>
      <c r="R392" s="106">
        <f>[1]Calcs_Gen!R$163</f>
        <v>5716.8676018445894</v>
      </c>
      <c r="S392" s="106">
        <f>[1]Calcs_Gen!S$163</f>
        <v>5124.9220179263502</v>
      </c>
      <c r="T392" s="106">
        <f>[1]Calcs_Gen!T$163</f>
        <v>4518.7087529706496</v>
      </c>
      <c r="U392" s="106">
        <f>[1]Calcs_Gen!U$163</f>
        <v>3922.3587850977883</v>
      </c>
      <c r="V392" s="106">
        <f>[1]Calcs_Gen!V$163</f>
        <v>3584.0879674674998</v>
      </c>
      <c r="W392" s="106">
        <f>[1]Calcs_Gen!W$163</f>
        <v>3234.8645982673934</v>
      </c>
      <c r="X392" s="106">
        <f>[1]Calcs_Gen!X$163</f>
        <v>2874.2114837373683</v>
      </c>
      <c r="Y392" s="106">
        <f>[1]Calcs_Gen!Y$163</f>
        <v>2501.6253539438753</v>
      </c>
      <c r="Z392" s="106">
        <f>[1]Calcs_Gen!Z$163</f>
        <v>2116.5752679972438</v>
      </c>
      <c r="AA392" s="106">
        <f>[1]Calcs_Gen!AA$163</f>
        <v>1718.5009173716026</v>
      </c>
      <c r="AB392" s="106">
        <f>[1]Calcs_Gen!AB$163</f>
        <v>1306.8108207163834</v>
      </c>
      <c r="AC392" s="106">
        <f>[1]Calcs_Gen!AC$163</f>
        <v>1012.2280036183154</v>
      </c>
      <c r="AD392" s="106">
        <f>[1]Calcs_Gen!AD$163</f>
        <v>711.33280452858071</v>
      </c>
      <c r="AE392" s="106">
        <f>[1]Calcs_Gen!AE$163</f>
        <v>403.98966911348685</v>
      </c>
      <c r="AF392" s="106">
        <f>[1]Calcs_Gen!AF$163</f>
        <v>242</v>
      </c>
      <c r="AG392" s="106">
        <f>[1]Calcs_Gen!AG$163</f>
        <v>242</v>
      </c>
      <c r="AH392" s="107">
        <f>[1]Calcs_Gen!AH$163</f>
        <v>242</v>
      </c>
    </row>
    <row r="393" spans="2:34" ht="12.75" hidden="1" customHeight="1" outlineLevel="2" x14ac:dyDescent="0.25">
      <c r="B393" s="140"/>
      <c r="C393" s="141"/>
      <c r="D393" s="165" t="s">
        <v>91</v>
      </c>
      <c r="E393" s="143"/>
      <c r="F393" s="143"/>
      <c r="G393" s="143"/>
      <c r="H393" s="143"/>
      <c r="I393" s="143"/>
      <c r="J393" s="143"/>
      <c r="K393" s="105">
        <f>'[1]Hist&amp;Budget_WC'!AF$175</f>
        <v>0</v>
      </c>
      <c r="L393" s="105">
        <f>'[1]Hist&amp;Budget_WC'!AG$175</f>
        <v>0</v>
      </c>
      <c r="M393" s="105">
        <f>'[1]Hist&amp;Budget_WC'!AH$175</f>
        <v>0</v>
      </c>
      <c r="N393" s="106">
        <f>[1]Calcs_Gen!N$164</f>
        <v>0</v>
      </c>
      <c r="O393" s="106">
        <f>[1]Calcs_Gen!O$164</f>
        <v>0</v>
      </c>
      <c r="P393" s="106">
        <f>[1]Calcs_Gen!P$164</f>
        <v>0</v>
      </c>
      <c r="Q393" s="106">
        <f>[1]Calcs_Gen!Q$164</f>
        <v>0</v>
      </c>
      <c r="R393" s="106">
        <f>[1]Calcs_Gen!R$164</f>
        <v>0</v>
      </c>
      <c r="S393" s="106">
        <f>[1]Calcs_Gen!S$164</f>
        <v>0</v>
      </c>
      <c r="T393" s="106">
        <f>[1]Calcs_Gen!T$164</f>
        <v>0</v>
      </c>
      <c r="U393" s="106">
        <f>[1]Calcs_Gen!U$164</f>
        <v>0</v>
      </c>
      <c r="V393" s="106">
        <f>[1]Calcs_Gen!V$164</f>
        <v>0</v>
      </c>
      <c r="W393" s="106">
        <f>[1]Calcs_Gen!W$164</f>
        <v>0</v>
      </c>
      <c r="X393" s="106">
        <f>[1]Calcs_Gen!X$164</f>
        <v>0</v>
      </c>
      <c r="Y393" s="106">
        <f>[1]Calcs_Gen!Y$164</f>
        <v>0</v>
      </c>
      <c r="Z393" s="106">
        <f>[1]Calcs_Gen!Z$164</f>
        <v>0</v>
      </c>
      <c r="AA393" s="106">
        <f>[1]Calcs_Gen!AA$164</f>
        <v>0</v>
      </c>
      <c r="AB393" s="106">
        <f>[1]Calcs_Gen!AB$164</f>
        <v>0</v>
      </c>
      <c r="AC393" s="106">
        <f>[1]Calcs_Gen!AC$164</f>
        <v>0</v>
      </c>
      <c r="AD393" s="106">
        <f>[1]Calcs_Gen!AD$164</f>
        <v>0</v>
      </c>
      <c r="AE393" s="106">
        <f>[1]Calcs_Gen!AE$164</f>
        <v>0</v>
      </c>
      <c r="AF393" s="106">
        <f>[1]Calcs_Gen!AF$164</f>
        <v>0</v>
      </c>
      <c r="AG393" s="106">
        <f>[1]Calcs_Gen!AG$164</f>
        <v>0</v>
      </c>
      <c r="AH393" s="107">
        <f>[1]Calcs_Gen!AH$164</f>
        <v>0</v>
      </c>
    </row>
    <row r="394" spans="2:34" ht="12.75" customHeight="1" outlineLevel="2" x14ac:dyDescent="0.25">
      <c r="B394" s="140"/>
      <c r="C394" s="141"/>
      <c r="D394" s="234" t="s">
        <v>95</v>
      </c>
      <c r="E394" s="143"/>
      <c r="F394" s="143"/>
      <c r="G394" s="143"/>
      <c r="H394" s="143"/>
      <c r="I394" s="143"/>
      <c r="J394" s="143"/>
      <c r="K394" s="105">
        <f>SUM('[1]Hist&amp;Budget_WC'!AF$172:AF$173)</f>
        <v>709</v>
      </c>
      <c r="L394" s="105">
        <f>SUM('[1]Hist&amp;Budget_WC'!AG$172:AG$173)</f>
        <v>709</v>
      </c>
      <c r="M394" s="105">
        <f>SUM('[1]Hist&amp;Budget_WC'!AH$172:AH$173)</f>
        <v>709</v>
      </c>
      <c r="N394" s="106">
        <f>SUM([1]Calcs_Gen!N$161:N$162)</f>
        <v>709</v>
      </c>
      <c r="O394" s="106">
        <f>SUM([1]Calcs_Gen!O$161:O$162)</f>
        <v>1141</v>
      </c>
      <c r="P394" s="106">
        <f>SUM([1]Calcs_Gen!P$161:P$162)</f>
        <v>1141</v>
      </c>
      <c r="Q394" s="106">
        <f>SUM([1]Calcs_Gen!Q$161:Q$162)</f>
        <v>1141</v>
      </c>
      <c r="R394" s="106">
        <f>SUM([1]Calcs_Gen!R$161:R$162)</f>
        <v>1141</v>
      </c>
      <c r="S394" s="106">
        <f>SUM([1]Calcs_Gen!S$161:S$162)</f>
        <v>1141</v>
      </c>
      <c r="T394" s="106">
        <f>SUM([1]Calcs_Gen!T$161:T$162)</f>
        <v>1141</v>
      </c>
      <c r="U394" s="106">
        <f>SUM([1]Calcs_Gen!U$161:U$162)</f>
        <v>1141</v>
      </c>
      <c r="V394" s="106">
        <f>SUM([1]Calcs_Gen!V$161:V$162)</f>
        <v>1141</v>
      </c>
      <c r="W394" s="106">
        <f>SUM([1]Calcs_Gen!W$161:W$162)</f>
        <v>1141</v>
      </c>
      <c r="X394" s="106">
        <f>SUM([1]Calcs_Gen!X$161:X$162)</f>
        <v>1141</v>
      </c>
      <c r="Y394" s="106">
        <f>SUM([1]Calcs_Gen!Y$161:Y$162)</f>
        <v>1141</v>
      </c>
      <c r="Z394" s="106">
        <f>SUM([1]Calcs_Gen!Z$161:Z$162)</f>
        <v>1141</v>
      </c>
      <c r="AA394" s="106">
        <f>SUM([1]Calcs_Gen!AA$161:AA$162)</f>
        <v>1141</v>
      </c>
      <c r="AB394" s="106">
        <f>SUM([1]Calcs_Gen!AB$161:AB$162)</f>
        <v>1141</v>
      </c>
      <c r="AC394" s="106">
        <f>SUM([1]Calcs_Gen!AC$161:AC$162)</f>
        <v>1141</v>
      </c>
      <c r="AD394" s="106">
        <f>SUM([1]Calcs_Gen!AD$161:AD$162)</f>
        <v>1141</v>
      </c>
      <c r="AE394" s="106">
        <f>SUM([1]Calcs_Gen!AE$161:AE$162)</f>
        <v>1141</v>
      </c>
      <c r="AF394" s="106">
        <f>SUM([1]Calcs_Gen!AF$161:AF$162)</f>
        <v>1141</v>
      </c>
      <c r="AG394" s="106">
        <f>SUM([1]Calcs_Gen!AG$161:AG$162)</f>
        <v>1141</v>
      </c>
      <c r="AH394" s="107">
        <f>SUM([1]Calcs_Gen!AH$161:AH$162)</f>
        <v>1141</v>
      </c>
    </row>
    <row r="395" spans="2:34" ht="12.75" customHeight="1" outlineLevel="2" x14ac:dyDescent="0.25">
      <c r="B395" s="140"/>
      <c r="C395" s="141"/>
      <c r="D395" s="235" t="s">
        <v>85</v>
      </c>
      <c r="E395" s="143"/>
      <c r="F395" s="143"/>
      <c r="G395" s="143"/>
      <c r="H395" s="143"/>
      <c r="I395" s="143"/>
      <c r="J395" s="143"/>
      <c r="K395" s="105">
        <f>'[1]Hist&amp;Budget_WC'!AF$171</f>
        <v>113</v>
      </c>
      <c r="L395" s="105">
        <f>'[1]Hist&amp;Budget_WC'!AG$171</f>
        <v>431</v>
      </c>
      <c r="M395" s="105">
        <f>'[1]Hist&amp;Budget_WC'!AH$171</f>
        <v>377</v>
      </c>
      <c r="N395" s="106">
        <f>[1]Calcs_Gen!N$160</f>
        <v>377</v>
      </c>
      <c r="O395" s="106">
        <f>[1]Calcs_Gen!O$160</f>
        <v>377</v>
      </c>
      <c r="P395" s="106">
        <f>[1]Calcs_Gen!P$160</f>
        <v>377</v>
      </c>
      <c r="Q395" s="106">
        <f>[1]Calcs_Gen!Q$160</f>
        <v>377</v>
      </c>
      <c r="R395" s="106">
        <f>[1]Calcs_Gen!R$160</f>
        <v>377</v>
      </c>
      <c r="S395" s="106">
        <f>[1]Calcs_Gen!S$160</f>
        <v>377</v>
      </c>
      <c r="T395" s="106">
        <f>[1]Calcs_Gen!T$160</f>
        <v>377</v>
      </c>
      <c r="U395" s="106">
        <f>[1]Calcs_Gen!U$160</f>
        <v>377</v>
      </c>
      <c r="V395" s="106">
        <f>[1]Calcs_Gen!V$160</f>
        <v>377</v>
      </c>
      <c r="W395" s="106">
        <f>[1]Calcs_Gen!W$160</f>
        <v>377</v>
      </c>
      <c r="X395" s="106">
        <f>[1]Calcs_Gen!X$160</f>
        <v>377</v>
      </c>
      <c r="Y395" s="106">
        <f>[1]Calcs_Gen!Y$160</f>
        <v>377</v>
      </c>
      <c r="Z395" s="106">
        <f>[1]Calcs_Gen!Z$160</f>
        <v>377</v>
      </c>
      <c r="AA395" s="106">
        <f>[1]Calcs_Gen!AA$160</f>
        <v>377</v>
      </c>
      <c r="AB395" s="106">
        <f>[1]Calcs_Gen!AB$160</f>
        <v>377</v>
      </c>
      <c r="AC395" s="106">
        <f>[1]Calcs_Gen!AC$160</f>
        <v>377</v>
      </c>
      <c r="AD395" s="106">
        <f>[1]Calcs_Gen!AD$160</f>
        <v>377</v>
      </c>
      <c r="AE395" s="106">
        <f>[1]Calcs_Gen!AE$160</f>
        <v>377</v>
      </c>
      <c r="AF395" s="106">
        <f>[1]Calcs_Gen!AF$160</f>
        <v>377</v>
      </c>
      <c r="AG395" s="106">
        <f>[1]Calcs_Gen!AG$160</f>
        <v>377</v>
      </c>
      <c r="AH395" s="107">
        <f>[1]Calcs_Gen!AH$160</f>
        <v>377</v>
      </c>
    </row>
    <row r="396" spans="2:34" ht="12.75" customHeight="1" outlineLevel="2" x14ac:dyDescent="0.25">
      <c r="B396" s="140"/>
      <c r="C396" s="141"/>
      <c r="D396" s="142" t="s">
        <v>96</v>
      </c>
      <c r="E396" s="146"/>
      <c r="F396" s="146"/>
      <c r="G396" s="146"/>
      <c r="H396" s="146"/>
      <c r="I396" s="146"/>
      <c r="J396" s="146"/>
      <c r="K396" s="110">
        <f t="shared" ref="K396:AH396" si="50">SUM(K391:K395)</f>
        <v>2148</v>
      </c>
      <c r="L396" s="110">
        <f t="shared" si="50"/>
        <v>4869</v>
      </c>
      <c r="M396" s="110">
        <f t="shared" si="50"/>
        <v>9393</v>
      </c>
      <c r="N396" s="111">
        <f t="shared" si="50"/>
        <v>8879</v>
      </c>
      <c r="O396" s="111">
        <f t="shared" si="50"/>
        <v>8929.6014219815424</v>
      </c>
      <c r="P396" s="111">
        <f t="shared" si="50"/>
        <v>8377.7771397629294</v>
      </c>
      <c r="Q396" s="111">
        <f t="shared" si="50"/>
        <v>7813.0060078560355</v>
      </c>
      <c r="R396" s="111">
        <f t="shared" si="50"/>
        <v>7234.8676018445894</v>
      </c>
      <c r="S396" s="111">
        <f t="shared" si="50"/>
        <v>6642.9220179263502</v>
      </c>
      <c r="T396" s="111">
        <f t="shared" si="50"/>
        <v>6036.7087529706496</v>
      </c>
      <c r="U396" s="111">
        <f t="shared" si="50"/>
        <v>5440.3587850977883</v>
      </c>
      <c r="V396" s="111">
        <f t="shared" si="50"/>
        <v>5102.0879674674998</v>
      </c>
      <c r="W396" s="111">
        <f t="shared" si="50"/>
        <v>4752.8645982673934</v>
      </c>
      <c r="X396" s="111">
        <f t="shared" si="50"/>
        <v>4392.2114837373683</v>
      </c>
      <c r="Y396" s="111">
        <f t="shared" si="50"/>
        <v>4019.6253539438753</v>
      </c>
      <c r="Z396" s="111">
        <f t="shared" si="50"/>
        <v>3634.5752679972438</v>
      </c>
      <c r="AA396" s="111">
        <f t="shared" si="50"/>
        <v>3236.5009173716026</v>
      </c>
      <c r="AB396" s="111">
        <f t="shared" si="50"/>
        <v>2824.8108207163832</v>
      </c>
      <c r="AC396" s="111">
        <f t="shared" si="50"/>
        <v>2530.2280036183156</v>
      </c>
      <c r="AD396" s="111">
        <f t="shared" si="50"/>
        <v>2229.3328045285807</v>
      </c>
      <c r="AE396" s="111">
        <f t="shared" si="50"/>
        <v>1921.9896691134868</v>
      </c>
      <c r="AF396" s="111">
        <f t="shared" si="50"/>
        <v>1760</v>
      </c>
      <c r="AG396" s="111">
        <f t="shared" si="50"/>
        <v>1760</v>
      </c>
      <c r="AH396" s="112">
        <f t="shared" si="50"/>
        <v>1760</v>
      </c>
    </row>
    <row r="397" spans="2:34" ht="12.75" customHeight="1" outlineLevel="2" thickBot="1" x14ac:dyDescent="0.3">
      <c r="B397" s="140"/>
      <c r="C397" s="141"/>
      <c r="D397" s="147" t="s">
        <v>97</v>
      </c>
      <c r="E397" s="148"/>
      <c r="F397" s="148"/>
      <c r="G397" s="148"/>
      <c r="H397" s="148"/>
      <c r="I397" s="148"/>
      <c r="J397" s="148"/>
      <c r="K397" s="149">
        <f t="shared" ref="K397:AH397" si="51">SUM(K388,K396)</f>
        <v>9857</v>
      </c>
      <c r="L397" s="149">
        <f t="shared" si="51"/>
        <v>12078</v>
      </c>
      <c r="M397" s="149">
        <f t="shared" si="51"/>
        <v>23907</v>
      </c>
      <c r="N397" s="150">
        <f t="shared" si="51"/>
        <v>14399</v>
      </c>
      <c r="O397" s="150">
        <f t="shared" si="51"/>
        <v>14103.919230200721</v>
      </c>
      <c r="P397" s="150">
        <f t="shared" si="51"/>
        <v>13619.939926648174</v>
      </c>
      <c r="Q397" s="150">
        <f t="shared" si="51"/>
        <v>13132.664360184803</v>
      </c>
      <c r="R397" s="150">
        <f t="shared" si="51"/>
        <v>12576.572249261028</v>
      </c>
      <c r="S397" s="150">
        <f t="shared" si="51"/>
        <v>12033.427482193514</v>
      </c>
      <c r="T397" s="150">
        <f t="shared" si="51"/>
        <v>11482.617161240185</v>
      </c>
      <c r="U397" s="150">
        <f t="shared" si="51"/>
        <v>10946.830729351474</v>
      </c>
      <c r="V397" s="150">
        <f t="shared" si="51"/>
        <v>10368.500164959194</v>
      </c>
      <c r="W397" s="150">
        <f t="shared" si="51"/>
        <v>10064.654220824745</v>
      </c>
      <c r="X397" s="150">
        <f t="shared" si="51"/>
        <v>9753.4415352757806</v>
      </c>
      <c r="Y397" s="150">
        <f t="shared" si="51"/>
        <v>9458.2389469763857</v>
      </c>
      <c r="Z397" s="150">
        <f t="shared" si="51"/>
        <v>9107.3251915076398</v>
      </c>
      <c r="AA397" s="150">
        <f t="shared" si="51"/>
        <v>8767.3201218904596</v>
      </c>
      <c r="AB397" s="150">
        <f t="shared" si="51"/>
        <v>8413.280850216368</v>
      </c>
      <c r="AC397" s="150">
        <f t="shared" si="51"/>
        <v>8078.0797959779347</v>
      </c>
      <c r="AD397" s="150">
        <f t="shared" si="51"/>
        <v>7804.7909444250336</v>
      </c>
      <c r="AE397" s="150">
        <f t="shared" si="51"/>
        <v>7552.2642059873924</v>
      </c>
      <c r="AF397" s="150">
        <f t="shared" si="51"/>
        <v>7292.6682009988226</v>
      </c>
      <c r="AG397" s="150">
        <f t="shared" si="51"/>
        <v>7215.7760571295457</v>
      </c>
      <c r="AH397" s="151">
        <f t="shared" si="51"/>
        <v>7227.574199457189</v>
      </c>
    </row>
    <row r="398" spans="2:34" ht="12.75" customHeight="1" outlineLevel="2" thickTop="1" x14ac:dyDescent="0.25">
      <c r="B398" s="140"/>
      <c r="C398" s="141"/>
      <c r="D398" s="142"/>
      <c r="E398" s="143"/>
      <c r="F398" s="143"/>
      <c r="G398" s="143"/>
      <c r="H398" s="143"/>
      <c r="I398" s="143"/>
      <c r="J398" s="143"/>
      <c r="K398" s="105"/>
      <c r="L398" s="105"/>
      <c r="M398" s="105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  <c r="AA398" s="144"/>
      <c r="AB398" s="144"/>
      <c r="AC398" s="144"/>
      <c r="AD398" s="144"/>
      <c r="AE398" s="144"/>
      <c r="AF398" s="144"/>
      <c r="AG398" s="144"/>
      <c r="AH398" s="145"/>
    </row>
    <row r="399" spans="2:34" ht="12.75" customHeight="1" outlineLevel="2" thickBot="1" x14ac:dyDescent="0.3">
      <c r="B399" s="140"/>
      <c r="C399" s="141"/>
      <c r="D399" s="152" t="s">
        <v>98</v>
      </c>
      <c r="E399" s="153"/>
      <c r="F399" s="153"/>
      <c r="G399" s="153"/>
      <c r="H399" s="153"/>
      <c r="I399" s="153"/>
      <c r="J399" s="153"/>
      <c r="K399" s="154">
        <f>K380-K397</f>
        <v>436613</v>
      </c>
      <c r="L399" s="154">
        <f>L380-L397</f>
        <v>501286</v>
      </c>
      <c r="M399" s="154">
        <f>M380-M397</f>
        <v>496970</v>
      </c>
      <c r="N399" s="155">
        <f t="shared" ref="N399:AH399" si="52">N380-N397</f>
        <v>473635</v>
      </c>
      <c r="O399" s="155">
        <f>O380-O397</f>
        <v>473027.22044992895</v>
      </c>
      <c r="P399" s="155">
        <f t="shared" si="52"/>
        <v>477518.28160405805</v>
      </c>
      <c r="Q399" s="155">
        <f t="shared" si="52"/>
        <v>474266.3424078754</v>
      </c>
      <c r="R399" s="155">
        <f t="shared" si="52"/>
        <v>481940.65779310983</v>
      </c>
      <c r="S399" s="155">
        <f t="shared" si="52"/>
        <v>482037.80817287561</v>
      </c>
      <c r="T399" s="155">
        <f t="shared" si="52"/>
        <v>490975.32236764964</v>
      </c>
      <c r="U399" s="155">
        <f t="shared" si="52"/>
        <v>491255.63143844769</v>
      </c>
      <c r="V399" s="155">
        <f t="shared" si="52"/>
        <v>500131.89461645583</v>
      </c>
      <c r="W399" s="155">
        <f t="shared" si="52"/>
        <v>501017.09640702972</v>
      </c>
      <c r="X399" s="155">
        <f t="shared" si="52"/>
        <v>509995.76982812665</v>
      </c>
      <c r="Y399" s="155">
        <f t="shared" si="52"/>
        <v>522306.32972673862</v>
      </c>
      <c r="Z399" s="155">
        <f t="shared" si="52"/>
        <v>542690.81413170882</v>
      </c>
      <c r="AA399" s="155">
        <f t="shared" si="52"/>
        <v>554931.93554706825</v>
      </c>
      <c r="AB399" s="155">
        <f t="shared" si="52"/>
        <v>575110.50028628507</v>
      </c>
      <c r="AC399" s="155">
        <f t="shared" si="52"/>
        <v>586724.91632826568</v>
      </c>
      <c r="AD399" s="155">
        <f t="shared" si="52"/>
        <v>606765.38679348107</v>
      </c>
      <c r="AE399" s="155">
        <f t="shared" si="52"/>
        <v>618318.6820283666</v>
      </c>
      <c r="AF399" s="155">
        <f t="shared" si="52"/>
        <v>629637.13450968987</v>
      </c>
      <c r="AG399" s="155">
        <f t="shared" si="52"/>
        <v>640464.43024932232</v>
      </c>
      <c r="AH399" s="156">
        <f t="shared" si="52"/>
        <v>651536.62077294802</v>
      </c>
    </row>
    <row r="400" spans="2:34" ht="12.75" customHeight="1" outlineLevel="2" x14ac:dyDescent="0.25">
      <c r="B400" s="140"/>
      <c r="C400" s="141"/>
      <c r="D400" s="142"/>
      <c r="E400" s="143"/>
      <c r="F400" s="143"/>
      <c r="G400" s="143"/>
      <c r="H400" s="143"/>
      <c r="I400" s="143"/>
      <c r="J400" s="143"/>
      <c r="K400" s="105"/>
      <c r="L400" s="105"/>
      <c r="M400" s="105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  <c r="AA400" s="144"/>
      <c r="AB400" s="144"/>
      <c r="AC400" s="144"/>
      <c r="AD400" s="144"/>
      <c r="AE400" s="144"/>
      <c r="AF400" s="144"/>
      <c r="AG400" s="144"/>
      <c r="AH400" s="145"/>
    </row>
    <row r="401" spans="1:34" ht="12.75" customHeight="1" outlineLevel="2" x14ac:dyDescent="0.25">
      <c r="B401" s="140"/>
      <c r="C401" s="141"/>
      <c r="D401" s="142" t="s">
        <v>99</v>
      </c>
      <c r="E401" s="143"/>
      <c r="F401" s="143"/>
      <c r="G401" s="143"/>
      <c r="H401" s="143"/>
      <c r="I401" s="143"/>
      <c r="J401" s="143"/>
      <c r="K401" s="105"/>
      <c r="L401" s="105"/>
      <c r="M401" s="105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  <c r="AA401" s="144"/>
      <c r="AB401" s="144"/>
      <c r="AC401" s="144"/>
      <c r="AD401" s="144"/>
      <c r="AE401" s="144"/>
      <c r="AF401" s="144"/>
      <c r="AG401" s="144"/>
      <c r="AH401" s="145"/>
    </row>
    <row r="402" spans="1:34" ht="12.75" customHeight="1" outlineLevel="2" x14ac:dyDescent="0.25">
      <c r="B402" s="140"/>
      <c r="C402" s="141"/>
      <c r="D402" s="165" t="s">
        <v>100</v>
      </c>
      <c r="E402" s="143"/>
      <c r="F402" s="143"/>
      <c r="G402" s="143"/>
      <c r="H402" s="143"/>
      <c r="I402" s="143"/>
      <c r="J402" s="143"/>
      <c r="K402" s="105">
        <f>'[1]Hist&amp;Budget_WC'!AF$184</f>
        <v>397803</v>
      </c>
      <c r="L402" s="105">
        <f>'[1]Hist&amp;Budget_WC'!AG$184</f>
        <v>407998</v>
      </c>
      <c r="M402" s="105">
        <f>'[1]Hist&amp;Budget_WC'!AH$184</f>
        <v>403681</v>
      </c>
      <c r="N402" s="106">
        <f>[1]Calcs_Gen!N$173</f>
        <v>425576</v>
      </c>
      <c r="O402" s="106">
        <f>[1]Calcs_Gen!O$173</f>
        <v>424967.94101838843</v>
      </c>
      <c r="P402" s="106">
        <f>[1]Calcs_Gen!P$173</f>
        <v>420230.13732183946</v>
      </c>
      <c r="Q402" s="106">
        <f>[1]Calcs_Gen!Q$173</f>
        <v>416978.25127596856</v>
      </c>
      <c r="R402" s="106">
        <f>[1]Calcs_Gen!R$173</f>
        <v>415707.09298709844</v>
      </c>
      <c r="S402" s="106">
        <f>[1]Calcs_Gen!S$173</f>
        <v>415804.43618895742</v>
      </c>
      <c r="T402" s="106">
        <f>[1]Calcs_Gen!T$173</f>
        <v>416086.47417469404</v>
      </c>
      <c r="U402" s="106">
        <f>[1]Calcs_Gen!U$173</f>
        <v>416366.64654257486</v>
      </c>
      <c r="V402" s="106">
        <f>[1]Calcs_Gen!V$173</f>
        <v>416883.47617226554</v>
      </c>
      <c r="W402" s="106">
        <f>[1]Calcs_Gen!W$173</f>
        <v>417768.72541126964</v>
      </c>
      <c r="X402" s="106">
        <f>[1]Calcs_Gen!X$173</f>
        <v>418690.06613450544</v>
      </c>
      <c r="Y402" s="106">
        <f>[1]Calcs_Gen!Y$173</f>
        <v>431000.69301785389</v>
      </c>
      <c r="Z402" s="106">
        <f>[1]Calcs_Gen!Z$173</f>
        <v>443400.05245508917</v>
      </c>
      <c r="AA402" s="106">
        <f>[1]Calcs_Gen!AA$173</f>
        <v>455641.14960576961</v>
      </c>
      <c r="AB402" s="106">
        <f>[1]Calcs_Gen!AB$173</f>
        <v>467675.74436714337</v>
      </c>
      <c r="AC402" s="106">
        <f>[1]Calcs_Gen!AC$173</f>
        <v>479290.26768868108</v>
      </c>
      <c r="AD402" s="106">
        <f>[1]Calcs_Gen!AD$173</f>
        <v>491023.18445545516</v>
      </c>
      <c r="AE402" s="106">
        <f>[1]Calcs_Gen!AE$173</f>
        <v>502576.03175401536</v>
      </c>
      <c r="AF402" s="106">
        <f>[1]Calcs_Gen!AF$173</f>
        <v>513894.83770164009</v>
      </c>
      <c r="AG402" s="106">
        <f>[1]Calcs_Gen!AG$173</f>
        <v>524722.12311038596</v>
      </c>
      <c r="AH402" s="107">
        <f>[1]Calcs_Gen!AH$173</f>
        <v>535794.31363401178</v>
      </c>
    </row>
    <row r="403" spans="1:34" ht="12.75" customHeight="1" outlineLevel="2" x14ac:dyDescent="0.25">
      <c r="B403" s="140"/>
      <c r="C403" s="141"/>
      <c r="D403" s="165" t="s">
        <v>101</v>
      </c>
      <c r="E403" s="143"/>
      <c r="F403" s="143"/>
      <c r="G403" s="143"/>
      <c r="H403" s="143"/>
      <c r="I403" s="143"/>
      <c r="J403" s="143"/>
      <c r="K403" s="105">
        <f>'[1]Hist&amp;Budget_WC'!AF$216</f>
        <v>38810</v>
      </c>
      <c r="L403" s="105">
        <f>'[1]Hist&amp;Budget_WC'!AG$216</f>
        <v>93288</v>
      </c>
      <c r="M403" s="105">
        <f>'[1]Hist&amp;Budget_WC'!AH$216</f>
        <v>93289</v>
      </c>
      <c r="N403" s="106">
        <f>[1]Calcs_Gen!N$205</f>
        <v>48059</v>
      </c>
      <c r="O403" s="106">
        <f>[1]Calcs_Gen!O$205</f>
        <v>48059</v>
      </c>
      <c r="P403" s="106">
        <f>[1]Calcs_Gen!P$205</f>
        <v>57288.32</v>
      </c>
      <c r="Q403" s="106">
        <f>[1]Calcs_Gen!Q$205</f>
        <v>57288.32</v>
      </c>
      <c r="R403" s="106">
        <f>[1]Calcs_Gen!R$205</f>
        <v>66233.426399999997</v>
      </c>
      <c r="S403" s="106">
        <f>[1]Calcs_Gen!S$205</f>
        <v>66233.426399999997</v>
      </c>
      <c r="T403" s="106">
        <f>[1]Calcs_Gen!T$205</f>
        <v>74888.634927999999</v>
      </c>
      <c r="U403" s="106">
        <f>[1]Calcs_Gen!U$205</f>
        <v>74888.634927999999</v>
      </c>
      <c r="V403" s="106">
        <f>[1]Calcs_Gen!V$205</f>
        <v>83248.147626560007</v>
      </c>
      <c r="W403" s="106">
        <f>[1]Calcs_Gen!W$205</f>
        <v>83248.147626560007</v>
      </c>
      <c r="X403" s="106">
        <f>[1]Calcs_Gen!X$205</f>
        <v>91306.050579091214</v>
      </c>
      <c r="Y403" s="106">
        <f>[1]Calcs_Gen!Y$205</f>
        <v>91306.050579091214</v>
      </c>
      <c r="Z403" s="106">
        <f>[1]Calcs_Gen!Z$205</f>
        <v>99290.711590673032</v>
      </c>
      <c r="AA403" s="106">
        <f>[1]Calcs_Gen!AA$205</f>
        <v>99290.711590673032</v>
      </c>
      <c r="AB403" s="106">
        <f>[1]Calcs_Gen!AB$205</f>
        <v>107435.06582248649</v>
      </c>
      <c r="AC403" s="106">
        <f>[1]Calcs_Gen!AC$205</f>
        <v>107435.06582248649</v>
      </c>
      <c r="AD403" s="106">
        <f>[1]Calcs_Gen!AD$205</f>
        <v>115742.30713893622</v>
      </c>
      <c r="AE403" s="106">
        <f>[1]Calcs_Gen!AE$205</f>
        <v>115742.30713893622</v>
      </c>
      <c r="AF403" s="106">
        <f>[1]Calcs_Gen!AF$205</f>
        <v>115742.30713893622</v>
      </c>
      <c r="AG403" s="106">
        <f>[1]Calcs_Gen!AG$205</f>
        <v>115742.30713893622</v>
      </c>
      <c r="AH403" s="107">
        <f>[1]Calcs_Gen!AH$205</f>
        <v>115742.30713893622</v>
      </c>
    </row>
    <row r="404" spans="1:34" ht="12.75" hidden="1" customHeight="1" outlineLevel="2" x14ac:dyDescent="0.25">
      <c r="B404" s="140"/>
      <c r="C404" s="141"/>
      <c r="D404" s="165" t="s">
        <v>102</v>
      </c>
      <c r="E404" s="143"/>
      <c r="F404" s="143"/>
      <c r="G404" s="143"/>
      <c r="H404" s="143"/>
      <c r="I404" s="143"/>
      <c r="J404" s="143"/>
      <c r="K404" s="105">
        <f>'[1]Hist&amp;Budget_WC'!AF$185</f>
        <v>0</v>
      </c>
      <c r="L404" s="105">
        <f>'[1]Hist&amp;Budget_WC'!AG$185</f>
        <v>0</v>
      </c>
      <c r="M404" s="105">
        <f>'[1]Hist&amp;Budget_WC'!AH$185</f>
        <v>0</v>
      </c>
      <c r="N404" s="106">
        <f>[1]Calcs_Gen!N$174</f>
        <v>0</v>
      </c>
      <c r="O404" s="106">
        <f>[1]Calcs_Gen!O$174</f>
        <v>0</v>
      </c>
      <c r="P404" s="106">
        <f>[1]Calcs_Gen!P$174</f>
        <v>0</v>
      </c>
      <c r="Q404" s="106">
        <f>[1]Calcs_Gen!Q$174</f>
        <v>0</v>
      </c>
      <c r="R404" s="106">
        <f>[1]Calcs_Gen!R$174</f>
        <v>0</v>
      </c>
      <c r="S404" s="106">
        <f>[1]Calcs_Gen!S$174</f>
        <v>0</v>
      </c>
      <c r="T404" s="106">
        <f>[1]Calcs_Gen!T$174</f>
        <v>0</v>
      </c>
      <c r="U404" s="106">
        <f>[1]Calcs_Gen!U$174</f>
        <v>0</v>
      </c>
      <c r="V404" s="106">
        <f>[1]Calcs_Gen!V$174</f>
        <v>0</v>
      </c>
      <c r="W404" s="106">
        <f>[1]Calcs_Gen!W$174</f>
        <v>0</v>
      </c>
      <c r="X404" s="106">
        <f>[1]Calcs_Gen!X$174</f>
        <v>0</v>
      </c>
      <c r="Y404" s="106">
        <f>[1]Calcs_Gen!Y$174</f>
        <v>0</v>
      </c>
      <c r="Z404" s="106">
        <f>[1]Calcs_Gen!Z$174</f>
        <v>0</v>
      </c>
      <c r="AA404" s="106">
        <f>[1]Calcs_Gen!AA$174</f>
        <v>0</v>
      </c>
      <c r="AB404" s="106">
        <f>[1]Calcs_Gen!AB$174</f>
        <v>0</v>
      </c>
      <c r="AC404" s="106">
        <f>[1]Calcs_Gen!AC$174</f>
        <v>0</v>
      </c>
      <c r="AD404" s="106">
        <f>[1]Calcs_Gen!AD$174</f>
        <v>0</v>
      </c>
      <c r="AE404" s="106">
        <f>[1]Calcs_Gen!AE$174</f>
        <v>0</v>
      </c>
      <c r="AF404" s="106">
        <f>[1]Calcs_Gen!AF$174</f>
        <v>0</v>
      </c>
      <c r="AG404" s="106">
        <f>[1]Calcs_Gen!AG$174</f>
        <v>0</v>
      </c>
      <c r="AH404" s="107">
        <f>[1]Calcs_Gen!AH$174</f>
        <v>0</v>
      </c>
    </row>
    <row r="405" spans="1:34" ht="12.75" customHeight="1" outlineLevel="2" x14ac:dyDescent="0.25">
      <c r="B405" s="140"/>
      <c r="C405" s="141"/>
      <c r="D405" s="165" t="s">
        <v>103</v>
      </c>
      <c r="E405" s="143"/>
      <c r="F405" s="143"/>
      <c r="G405" s="143"/>
      <c r="H405" s="143"/>
      <c r="I405" s="143"/>
      <c r="J405" s="143"/>
      <c r="K405" s="105">
        <f>SUM('[1]Hist&amp;Budget_WC'!AF$186:AF$215)</f>
        <v>0</v>
      </c>
      <c r="L405" s="105">
        <f>SUM('[1]Hist&amp;Budget_WC'!AG$186:AG$215)</f>
        <v>0</v>
      </c>
      <c r="M405" s="105">
        <f>SUM('[1]Hist&amp;Budget_WC'!AH$186:AH$215)</f>
        <v>0</v>
      </c>
      <c r="N405" s="106">
        <f>SUM([1]Calcs_Gen!N$175:N$204)</f>
        <v>0</v>
      </c>
      <c r="O405" s="106">
        <f>SUM([1]Calcs_Gen!O$175:O$204)</f>
        <v>0</v>
      </c>
      <c r="P405" s="106">
        <f>SUM([1]Calcs_Gen!P$175:P$204)</f>
        <v>0</v>
      </c>
      <c r="Q405" s="106">
        <f>SUM([1]Calcs_Gen!Q$175:Q$204)</f>
        <v>0</v>
      </c>
      <c r="R405" s="106">
        <f>SUM([1]Calcs_Gen!R$175:R$204)</f>
        <v>0</v>
      </c>
      <c r="S405" s="106">
        <f>SUM([1]Calcs_Gen!S$175:S$204)</f>
        <v>0</v>
      </c>
      <c r="T405" s="106">
        <f>SUM([1]Calcs_Gen!T$175:T$204)</f>
        <v>0</v>
      </c>
      <c r="U405" s="106">
        <f>SUM([1]Calcs_Gen!U$175:U$204)</f>
        <v>0</v>
      </c>
      <c r="V405" s="106">
        <f>SUM([1]Calcs_Gen!V$175:V$204)</f>
        <v>0</v>
      </c>
      <c r="W405" s="106">
        <f>SUM([1]Calcs_Gen!W$175:W$204)</f>
        <v>0</v>
      </c>
      <c r="X405" s="106">
        <f>SUM([1]Calcs_Gen!X$175:X$204)</f>
        <v>0</v>
      </c>
      <c r="Y405" s="106">
        <f>SUM([1]Calcs_Gen!Y$175:Y$204)</f>
        <v>0</v>
      </c>
      <c r="Z405" s="106">
        <f>SUM([1]Calcs_Gen!Z$175:Z$204)</f>
        <v>0</v>
      </c>
      <c r="AA405" s="106">
        <f>SUM([1]Calcs_Gen!AA$175:AA$204)</f>
        <v>0</v>
      </c>
      <c r="AB405" s="106">
        <f>SUM([1]Calcs_Gen!AB$175:AB$204)</f>
        <v>0</v>
      </c>
      <c r="AC405" s="106">
        <f>SUM([1]Calcs_Gen!AC$175:AC$204)</f>
        <v>0</v>
      </c>
      <c r="AD405" s="106">
        <f>SUM([1]Calcs_Gen!AD$175:AD$204)</f>
        <v>0</v>
      </c>
      <c r="AE405" s="106">
        <f>SUM([1]Calcs_Gen!AE$175:AE$204)</f>
        <v>0</v>
      </c>
      <c r="AF405" s="106">
        <f>SUM([1]Calcs_Gen!AF$175:AF$204)</f>
        <v>0</v>
      </c>
      <c r="AG405" s="106">
        <f>SUM([1]Calcs_Gen!AG$175:AG$204)</f>
        <v>0</v>
      </c>
      <c r="AH405" s="107">
        <f>SUM([1]Calcs_Gen!AH$175:AH$204)</f>
        <v>0</v>
      </c>
    </row>
    <row r="406" spans="1:34" ht="12.75" customHeight="1" outlineLevel="2" thickBot="1" x14ac:dyDescent="0.3">
      <c r="B406" s="140"/>
      <c r="C406" s="141"/>
      <c r="D406" s="152" t="s">
        <v>104</v>
      </c>
      <c r="E406" s="158"/>
      <c r="F406" s="158"/>
      <c r="G406" s="158"/>
      <c r="H406" s="158"/>
      <c r="I406" s="158"/>
      <c r="J406" s="158"/>
      <c r="K406" s="154">
        <f t="shared" ref="K406:AH406" si="53">SUM(K402:K405)</f>
        <v>436613</v>
      </c>
      <c r="L406" s="154">
        <f t="shared" si="53"/>
        <v>501286</v>
      </c>
      <c r="M406" s="154">
        <f t="shared" si="53"/>
        <v>496970</v>
      </c>
      <c r="N406" s="155">
        <f t="shared" si="53"/>
        <v>473635</v>
      </c>
      <c r="O406" s="155">
        <f t="shared" si="53"/>
        <v>473026.94101838843</v>
      </c>
      <c r="P406" s="155">
        <f t="shared" si="53"/>
        <v>477518.45732183947</v>
      </c>
      <c r="Q406" s="155">
        <f t="shared" si="53"/>
        <v>474266.57127596857</v>
      </c>
      <c r="R406" s="155">
        <f t="shared" si="53"/>
        <v>481940.51938709844</v>
      </c>
      <c r="S406" s="155">
        <f t="shared" si="53"/>
        <v>482037.86258895742</v>
      </c>
      <c r="T406" s="155">
        <f t="shared" si="53"/>
        <v>490975.10910269403</v>
      </c>
      <c r="U406" s="155">
        <f t="shared" si="53"/>
        <v>491255.28147057485</v>
      </c>
      <c r="V406" s="155">
        <f t="shared" si="53"/>
        <v>500131.62379882555</v>
      </c>
      <c r="W406" s="155">
        <f t="shared" si="53"/>
        <v>501016.87303782965</v>
      </c>
      <c r="X406" s="155">
        <f t="shared" si="53"/>
        <v>509996.11671359662</v>
      </c>
      <c r="Y406" s="155">
        <f t="shared" si="53"/>
        <v>522306.74359694507</v>
      </c>
      <c r="Z406" s="155">
        <f t="shared" si="53"/>
        <v>542690.76404576225</v>
      </c>
      <c r="AA406" s="155">
        <f t="shared" si="53"/>
        <v>554931.86119644262</v>
      </c>
      <c r="AB406" s="155">
        <f t="shared" si="53"/>
        <v>575110.8101896299</v>
      </c>
      <c r="AC406" s="155">
        <f t="shared" si="53"/>
        <v>586725.33351116756</v>
      </c>
      <c r="AD406" s="155">
        <f t="shared" si="53"/>
        <v>606765.49159439141</v>
      </c>
      <c r="AE406" s="155">
        <f t="shared" si="53"/>
        <v>618318.33889295161</v>
      </c>
      <c r="AF406" s="155">
        <f t="shared" si="53"/>
        <v>629637.14484057634</v>
      </c>
      <c r="AG406" s="155">
        <f t="shared" si="53"/>
        <v>640464.43024932221</v>
      </c>
      <c r="AH406" s="156">
        <f t="shared" si="53"/>
        <v>651536.62077294802</v>
      </c>
    </row>
    <row r="407" spans="1:34" ht="12.75" customHeight="1" outlineLevel="2" x14ac:dyDescent="0.25">
      <c r="B407" s="140"/>
      <c r="C407" s="141"/>
    </row>
    <row r="408" spans="1:34" ht="12.75" hidden="1" customHeight="1" outlineLevel="3" x14ac:dyDescent="0.25">
      <c r="B408" s="140"/>
      <c r="C408" s="141"/>
      <c r="D408" s="130" t="s">
        <v>72</v>
      </c>
    </row>
    <row r="409" spans="1:34" s="37" customFormat="1" ht="10.5" hidden="1" outlineLevel="3" x14ac:dyDescent="0.25">
      <c r="A409" s="157"/>
      <c r="B409" s="97"/>
      <c r="C409" s="125"/>
      <c r="D409" s="36" t="s">
        <v>105</v>
      </c>
      <c r="E409" s="131">
        <f>SUM(K409:AH409)</f>
        <v>0</v>
      </c>
      <c r="F409" s="24"/>
      <c r="G409" s="24"/>
      <c r="H409" s="24"/>
      <c r="I409" s="24"/>
      <c r="J409" s="24"/>
      <c r="K409" s="132">
        <f>IF(ROUND(K399-K406,0)&lt;&gt;0,1,0)</f>
        <v>0</v>
      </c>
      <c r="L409" s="132">
        <f t="shared" ref="L409:AH409" si="54">IF(ROUND(L399-L406,0)&lt;&gt;0,1,0)</f>
        <v>0</v>
      </c>
      <c r="M409" s="132">
        <f t="shared" si="54"/>
        <v>0</v>
      </c>
      <c r="N409" s="132">
        <f t="shared" si="54"/>
        <v>0</v>
      </c>
      <c r="O409" s="132">
        <f t="shared" si="54"/>
        <v>0</v>
      </c>
      <c r="P409" s="132">
        <f t="shared" si="54"/>
        <v>0</v>
      </c>
      <c r="Q409" s="132">
        <f t="shared" si="54"/>
        <v>0</v>
      </c>
      <c r="R409" s="132">
        <f t="shared" si="54"/>
        <v>0</v>
      </c>
      <c r="S409" s="132">
        <f t="shared" si="54"/>
        <v>0</v>
      </c>
      <c r="T409" s="132">
        <f t="shared" si="54"/>
        <v>0</v>
      </c>
      <c r="U409" s="132">
        <f t="shared" si="54"/>
        <v>0</v>
      </c>
      <c r="V409" s="132">
        <f t="shared" si="54"/>
        <v>0</v>
      </c>
      <c r="W409" s="132">
        <f t="shared" si="54"/>
        <v>0</v>
      </c>
      <c r="X409" s="132">
        <f t="shared" si="54"/>
        <v>0</v>
      </c>
      <c r="Y409" s="132">
        <f t="shared" si="54"/>
        <v>0</v>
      </c>
      <c r="Z409" s="132">
        <f t="shared" si="54"/>
        <v>0</v>
      </c>
      <c r="AA409" s="132">
        <f t="shared" si="54"/>
        <v>0</v>
      </c>
      <c r="AB409" s="132">
        <f t="shared" si="54"/>
        <v>0</v>
      </c>
      <c r="AC409" s="132">
        <f t="shared" si="54"/>
        <v>0</v>
      </c>
      <c r="AD409" s="132">
        <f t="shared" si="54"/>
        <v>0</v>
      </c>
      <c r="AE409" s="132">
        <f t="shared" si="54"/>
        <v>0</v>
      </c>
      <c r="AF409" s="132">
        <f t="shared" si="54"/>
        <v>0</v>
      </c>
      <c r="AG409" s="132">
        <f t="shared" si="54"/>
        <v>0</v>
      </c>
      <c r="AH409" s="132">
        <f t="shared" si="54"/>
        <v>0</v>
      </c>
    </row>
    <row r="410" spans="1:34" ht="12.75" hidden="1" customHeight="1" outlineLevel="3" x14ac:dyDescent="0.25">
      <c r="B410" s="140"/>
      <c r="C410" s="141"/>
      <c r="D410" s="36" t="s">
        <v>148</v>
      </c>
      <c r="E410" s="131">
        <f>SUM(K410:AH410)</f>
        <v>0</v>
      </c>
      <c r="K410" s="132">
        <f>IF(ROUND(K399-'[1]Hist&amp;Budget_WC'!AF$181,0)&lt;&gt;0,1,0)</f>
        <v>0</v>
      </c>
      <c r="L410" s="132">
        <f>IF(ROUND(L399-'[1]Hist&amp;Budget_WC'!AG$181,0)&lt;&gt;0,1,0)</f>
        <v>0</v>
      </c>
      <c r="M410" s="132">
        <f>IF(ROUND(M399-'[1]Hist&amp;Budget_WC'!AH$181,0)&lt;&gt;0,1,0)</f>
        <v>0</v>
      </c>
      <c r="N410" s="132">
        <f>IF(ROUND(N399-[1]Calcs_Gen!N$170,0)&lt;&gt;0,1,0)</f>
        <v>0</v>
      </c>
      <c r="O410" s="132">
        <f>IF(ROUND(O399-[1]Calcs_Gen!O$170,0)&lt;&gt;0,1,0)</f>
        <v>0</v>
      </c>
      <c r="P410" s="132">
        <f>IF(ROUND(P399-[1]Calcs_Gen!P$170,0)&lt;&gt;0,1,0)</f>
        <v>0</v>
      </c>
      <c r="Q410" s="132">
        <f>IF(ROUND(Q399-[1]Calcs_Gen!Q$170,0)&lt;&gt;0,1,0)</f>
        <v>0</v>
      </c>
      <c r="R410" s="132">
        <f>IF(ROUND(R399-[1]Calcs_Gen!R$170,0)&lt;&gt;0,1,0)</f>
        <v>0</v>
      </c>
      <c r="S410" s="132">
        <f>IF(ROUND(S399-[1]Calcs_Gen!S$170,0)&lt;&gt;0,1,0)</f>
        <v>0</v>
      </c>
      <c r="T410" s="132">
        <f>IF(ROUND(T399-[1]Calcs_Gen!T$170,0)&lt;&gt;0,1,0)</f>
        <v>0</v>
      </c>
      <c r="U410" s="132">
        <f>IF(ROUND(U399-[1]Calcs_Gen!U$170,0)&lt;&gt;0,1,0)</f>
        <v>0</v>
      </c>
      <c r="V410" s="132">
        <f>IF(ROUND(V399-[1]Calcs_Gen!V$170,0)&lt;&gt;0,1,0)</f>
        <v>0</v>
      </c>
      <c r="W410" s="132">
        <f>IF(ROUND(W399-[1]Calcs_Gen!W$170,0)&lt;&gt;0,1,0)</f>
        <v>0</v>
      </c>
      <c r="X410" s="132">
        <f>IF(ROUND(X399-[1]Calcs_Gen!X$170,0)&lt;&gt;0,1,0)</f>
        <v>0</v>
      </c>
      <c r="Y410" s="132">
        <f>IF(ROUND(Y399-[1]Calcs_Gen!Y$170,0)&lt;&gt;0,1,0)</f>
        <v>0</v>
      </c>
      <c r="Z410" s="132">
        <f>IF(ROUND(Z399-[1]Calcs_Gen!Z$170,0)&lt;&gt;0,1,0)</f>
        <v>0</v>
      </c>
      <c r="AA410" s="132">
        <f>IF(ROUND(AA399-[1]Calcs_Gen!AA$170,0)&lt;&gt;0,1,0)</f>
        <v>0</v>
      </c>
      <c r="AB410" s="132">
        <f>IF(ROUND(AB399-[1]Calcs_Gen!AB$170,0)&lt;&gt;0,1,0)</f>
        <v>0</v>
      </c>
      <c r="AC410" s="132">
        <f>IF(ROUND(AC399-[1]Calcs_Gen!AC$170,0)&lt;&gt;0,1,0)</f>
        <v>0</v>
      </c>
      <c r="AD410" s="132">
        <f>IF(ROUND(AD399-[1]Calcs_Gen!AD$170,0)&lt;&gt;0,1,0)</f>
        <v>0</v>
      </c>
      <c r="AE410" s="132">
        <f>IF(ROUND(AE399-[1]Calcs_Gen!AE$170,0)&lt;&gt;0,1,0)</f>
        <v>0</v>
      </c>
      <c r="AF410" s="132">
        <f>IF(ROUND(AF399-[1]Calcs_Gen!AF$170,0)&lt;&gt;0,1,0)</f>
        <v>0</v>
      </c>
      <c r="AG410" s="132">
        <f>IF(ROUND(AG399-[1]Calcs_Gen!AG$170,0)&lt;&gt;0,1,0)</f>
        <v>0</v>
      </c>
      <c r="AH410" s="132">
        <f>IF(ROUND(AH399-[1]Calcs_Gen!AH$170,0)&lt;&gt;0,1,0)</f>
        <v>0</v>
      </c>
    </row>
    <row r="411" spans="1:34" ht="12.75" customHeight="1" outlineLevel="2" collapsed="1" x14ac:dyDescent="0.25"/>
    <row r="412" spans="1:34" ht="12.75" customHeight="1" outlineLevel="1" x14ac:dyDescent="0.25"/>
    <row r="413" spans="1:34" s="37" customFormat="1" ht="12" outlineLevel="2" x14ac:dyDescent="0.25">
      <c r="A413" s="157"/>
      <c r="B413" s="39">
        <f ca="1">MAX($A$7:B412)+Sbsxn</f>
        <v>2304.0300000000007</v>
      </c>
      <c r="C413" s="40" t="str">
        <f>CFC</f>
        <v>Cash Flow Statement</v>
      </c>
      <c r="D413" s="50"/>
      <c r="E413" s="24"/>
      <c r="F413" s="24"/>
      <c r="G413" s="24"/>
      <c r="H413" s="24"/>
      <c r="I413" s="24"/>
      <c r="J413" s="24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</row>
    <row r="414" spans="1:34" s="37" customFormat="1" ht="12.5" outlineLevel="2" thickBot="1" x14ac:dyDescent="0.35">
      <c r="A414" s="157"/>
      <c r="B414" s="39"/>
      <c r="C414" s="48"/>
      <c r="D414" s="50"/>
      <c r="E414" s="24"/>
      <c r="F414" s="24"/>
      <c r="G414" s="24"/>
      <c r="H414" s="24"/>
      <c r="I414" s="24"/>
      <c r="J414" s="24"/>
      <c r="L414" s="51"/>
      <c r="M414" s="51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  <c r="AA414" s="129"/>
      <c r="AB414" s="129"/>
      <c r="AC414" s="129"/>
      <c r="AD414" s="129"/>
      <c r="AE414" s="129"/>
      <c r="AF414" s="129"/>
      <c r="AG414" s="129"/>
      <c r="AH414" s="129"/>
    </row>
    <row r="415" spans="1:34" s="69" customFormat="1" ht="13.4" customHeight="1" outlineLevel="2" x14ac:dyDescent="0.3">
      <c r="A415" s="233"/>
      <c r="B415" s="39"/>
      <c r="C415" s="48"/>
      <c r="D415" s="66" t="str">
        <f>MdlClient&amp;" Long Term Financial Plan "&amp;$E$39</f>
        <v>Federation Council Long Term Financial Plan 2021/22 - 2031/32</v>
      </c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8"/>
    </row>
    <row r="416" spans="1:34" s="69" customFormat="1" ht="13.4" customHeight="1" outlineLevel="2" thickBot="1" x14ac:dyDescent="0.35">
      <c r="A416" s="233"/>
      <c r="B416" s="39"/>
      <c r="C416" s="48"/>
      <c r="D416" s="70" t="str">
        <f>B312&amp;" - Cash Flow Statement Projections"</f>
        <v>General Fund - Cash Flow Statement Projections</v>
      </c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  <c r="AB416" s="71"/>
      <c r="AC416" s="71"/>
      <c r="AD416" s="71"/>
      <c r="AE416" s="71"/>
      <c r="AF416" s="71"/>
      <c r="AG416" s="71"/>
      <c r="AH416" s="72"/>
    </row>
    <row r="417" spans="1:34" s="69" customFormat="1" ht="24.5" outlineLevel="2" thickBot="1" x14ac:dyDescent="0.35">
      <c r="A417" s="233"/>
      <c r="B417" s="39"/>
      <c r="C417" s="48"/>
      <c r="D417" s="73"/>
      <c r="E417" s="74"/>
      <c r="F417" s="74"/>
      <c r="G417" s="74"/>
      <c r="H417" s="74"/>
      <c r="I417" s="74"/>
      <c r="J417" s="74"/>
      <c r="K417" s="75" t="s">
        <v>41</v>
      </c>
      <c r="L417" s="75" t="s">
        <v>41</v>
      </c>
      <c r="M417" s="75" t="s">
        <v>41</v>
      </c>
      <c r="N417" s="76" t="s">
        <v>74</v>
      </c>
      <c r="O417" s="77" t="s">
        <v>43</v>
      </c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  <c r="AH417" s="79"/>
    </row>
    <row r="418" spans="1:34" s="69" customFormat="1" ht="12" outlineLevel="2" x14ac:dyDescent="0.3">
      <c r="A418" s="233"/>
      <c r="B418" s="39"/>
      <c r="C418" s="48"/>
      <c r="D418" s="80" t="s">
        <v>44</v>
      </c>
      <c r="E418" s="81"/>
      <c r="F418" s="81"/>
      <c r="G418" s="81"/>
      <c r="H418" s="81"/>
      <c r="I418" s="81"/>
      <c r="J418" s="82"/>
      <c r="K418" s="84">
        <f>YEAR(K$29)</f>
        <v>2019</v>
      </c>
      <c r="L418" s="84">
        <f t="shared" ref="L418:AH418" si="55">YEAR(L$29)</f>
        <v>2020</v>
      </c>
      <c r="M418" s="84">
        <f t="shared" si="55"/>
        <v>2021</v>
      </c>
      <c r="N418" s="85">
        <f t="shared" si="55"/>
        <v>2022</v>
      </c>
      <c r="O418" s="86">
        <f t="shared" si="55"/>
        <v>2023</v>
      </c>
      <c r="P418" s="87">
        <f t="shared" si="55"/>
        <v>2024</v>
      </c>
      <c r="Q418" s="87">
        <f t="shared" si="55"/>
        <v>2025</v>
      </c>
      <c r="R418" s="87">
        <f t="shared" si="55"/>
        <v>2026</v>
      </c>
      <c r="S418" s="87">
        <f t="shared" si="55"/>
        <v>2027</v>
      </c>
      <c r="T418" s="87">
        <f t="shared" si="55"/>
        <v>2028</v>
      </c>
      <c r="U418" s="87">
        <f t="shared" si="55"/>
        <v>2029</v>
      </c>
      <c r="V418" s="87">
        <f t="shared" si="55"/>
        <v>2030</v>
      </c>
      <c r="W418" s="87">
        <f t="shared" si="55"/>
        <v>2031</v>
      </c>
      <c r="X418" s="87">
        <f t="shared" si="55"/>
        <v>2032</v>
      </c>
      <c r="Y418" s="87">
        <f t="shared" si="55"/>
        <v>2033</v>
      </c>
      <c r="Z418" s="87">
        <f t="shared" si="55"/>
        <v>2034</v>
      </c>
      <c r="AA418" s="87">
        <f t="shared" si="55"/>
        <v>2035</v>
      </c>
      <c r="AB418" s="87">
        <f t="shared" si="55"/>
        <v>2036</v>
      </c>
      <c r="AC418" s="87">
        <f t="shared" si="55"/>
        <v>2037</v>
      </c>
      <c r="AD418" s="87">
        <f t="shared" si="55"/>
        <v>2038</v>
      </c>
      <c r="AE418" s="87">
        <f t="shared" si="55"/>
        <v>2039</v>
      </c>
      <c r="AF418" s="87">
        <f t="shared" si="55"/>
        <v>2040</v>
      </c>
      <c r="AG418" s="87">
        <f t="shared" si="55"/>
        <v>2041</v>
      </c>
      <c r="AH418" s="88">
        <f t="shared" si="55"/>
        <v>2042</v>
      </c>
    </row>
    <row r="419" spans="1:34" s="69" customFormat="1" ht="12.5" outlineLevel="2" thickBot="1" x14ac:dyDescent="0.35">
      <c r="A419" s="233"/>
      <c r="B419" s="39"/>
      <c r="C419" s="48"/>
      <c r="D419" s="134"/>
      <c r="E419" s="90"/>
      <c r="F419" s="90"/>
      <c r="G419" s="90"/>
      <c r="H419" s="90"/>
      <c r="I419" s="90"/>
      <c r="J419" s="91"/>
      <c r="K419" s="92" t="s">
        <v>45</v>
      </c>
      <c r="L419" s="92" t="str">
        <f>$K$62</f>
        <v>$000s</v>
      </c>
      <c r="M419" s="92" t="str">
        <f t="shared" ref="M419:AH419" si="56">$K$62</f>
        <v>$000s</v>
      </c>
      <c r="N419" s="93" t="str">
        <f t="shared" si="56"/>
        <v>$000s</v>
      </c>
      <c r="O419" s="94" t="str">
        <f t="shared" si="56"/>
        <v>$000s</v>
      </c>
      <c r="P419" s="95" t="str">
        <f t="shared" si="56"/>
        <v>$000s</v>
      </c>
      <c r="Q419" s="95" t="str">
        <f t="shared" si="56"/>
        <v>$000s</v>
      </c>
      <c r="R419" s="95" t="str">
        <f t="shared" si="56"/>
        <v>$000s</v>
      </c>
      <c r="S419" s="95" t="str">
        <f t="shared" si="56"/>
        <v>$000s</v>
      </c>
      <c r="T419" s="95" t="str">
        <f t="shared" si="56"/>
        <v>$000s</v>
      </c>
      <c r="U419" s="95" t="str">
        <f t="shared" si="56"/>
        <v>$000s</v>
      </c>
      <c r="V419" s="95" t="str">
        <f t="shared" si="56"/>
        <v>$000s</v>
      </c>
      <c r="W419" s="95" t="str">
        <f t="shared" si="56"/>
        <v>$000s</v>
      </c>
      <c r="X419" s="95" t="str">
        <f t="shared" si="56"/>
        <v>$000s</v>
      </c>
      <c r="Y419" s="95" t="str">
        <f t="shared" si="56"/>
        <v>$000s</v>
      </c>
      <c r="Z419" s="95" t="str">
        <f t="shared" si="56"/>
        <v>$000s</v>
      </c>
      <c r="AA419" s="95" t="str">
        <f t="shared" si="56"/>
        <v>$000s</v>
      </c>
      <c r="AB419" s="95" t="str">
        <f t="shared" si="56"/>
        <v>$000s</v>
      </c>
      <c r="AC419" s="95" t="str">
        <f t="shared" si="56"/>
        <v>$000s</v>
      </c>
      <c r="AD419" s="95" t="str">
        <f t="shared" si="56"/>
        <v>$000s</v>
      </c>
      <c r="AE419" s="95" t="str">
        <f t="shared" si="56"/>
        <v>$000s</v>
      </c>
      <c r="AF419" s="95" t="str">
        <f t="shared" si="56"/>
        <v>$000s</v>
      </c>
      <c r="AG419" s="95" t="str">
        <f t="shared" si="56"/>
        <v>$000s</v>
      </c>
      <c r="AH419" s="96" t="str">
        <f t="shared" si="56"/>
        <v>$000s</v>
      </c>
    </row>
    <row r="420" spans="1:34" s="37" customFormat="1" ht="10.5" outlineLevel="2" x14ac:dyDescent="0.25">
      <c r="A420" s="157"/>
      <c r="B420" s="97"/>
      <c r="C420" s="98"/>
      <c r="D420" s="99"/>
      <c r="E420" s="24"/>
      <c r="F420" s="24"/>
      <c r="G420" s="24"/>
      <c r="H420" s="24"/>
      <c r="I420" s="24"/>
      <c r="J420" s="24"/>
      <c r="K420" s="100"/>
      <c r="L420" s="101"/>
      <c r="M420" s="10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102"/>
    </row>
    <row r="421" spans="1:34" s="37" customFormat="1" ht="10.5" outlineLevel="2" x14ac:dyDescent="0.25">
      <c r="A421" s="157"/>
      <c r="B421" s="97"/>
      <c r="C421" s="98"/>
      <c r="D421" s="142" t="s">
        <v>108</v>
      </c>
      <c r="E421" s="24"/>
      <c r="F421" s="24"/>
      <c r="G421" s="24"/>
      <c r="H421" s="24"/>
      <c r="I421" s="24"/>
      <c r="J421" s="24"/>
      <c r="K421" s="100"/>
      <c r="L421" s="101"/>
      <c r="M421" s="10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102"/>
    </row>
    <row r="422" spans="1:34" s="37" customFormat="1" ht="10.5" outlineLevel="2" x14ac:dyDescent="0.25">
      <c r="A422" s="157"/>
      <c r="B422" s="97"/>
      <c r="C422" s="98"/>
      <c r="D422" s="165" t="s">
        <v>109</v>
      </c>
      <c r="E422" s="24"/>
      <c r="F422" s="24"/>
      <c r="G422" s="24"/>
      <c r="H422" s="24"/>
      <c r="I422" s="24"/>
      <c r="J422" s="24"/>
      <c r="K422" s="166">
        <f>SUM('[1]Hist&amp;Budget_WC'!AF$232:AF$238)</f>
        <v>36995</v>
      </c>
      <c r="L422" s="166">
        <f>SUM('[1]Hist&amp;Budget_WC'!AG$232:AG$238)</f>
        <v>35932</v>
      </c>
      <c r="M422" s="166">
        <f>SUM('[1]Hist&amp;Budget_WC'!AH$232:AH$238)</f>
        <v>47069</v>
      </c>
      <c r="N422" s="167">
        <f>SUM('[1]Hist&amp;Budget_WC'!AI$232:AI$238)</f>
        <v>28954</v>
      </c>
      <c r="O422" s="167">
        <f>SUM([1]Calcs_Gen!O$214:O$220)</f>
        <v>31261.483561643836</v>
      </c>
      <c r="P422" s="167">
        <f>SUM([1]Calcs_Gen!P$214:P$220)</f>
        <v>28520.451454749607</v>
      </c>
      <c r="Q422" s="167">
        <f>SUM([1]Calcs_Gen!Q$214:Q$220)</f>
        <v>30220.346754394228</v>
      </c>
      <c r="R422" s="167">
        <f>SUM([1]Calcs_Gen!R$214:R$220)</f>
        <v>32323.012516969771</v>
      </c>
      <c r="S422" s="167">
        <f>SUM([1]Calcs_Gen!S$214:S$220)</f>
        <v>34113.819082284288</v>
      </c>
      <c r="T422" s="167">
        <f>SUM([1]Calcs_Gen!T$214:T$220)</f>
        <v>34921.687582931438</v>
      </c>
      <c r="U422" s="167">
        <f>SUM([1]Calcs_Gen!U$214:U$220)</f>
        <v>35633.434168835644</v>
      </c>
      <c r="V422" s="167">
        <f>SUM([1]Calcs_Gen!V$214:V$220)</f>
        <v>36385.563632184887</v>
      </c>
      <c r="W422" s="167">
        <f>SUM([1]Calcs_Gen!W$214:W$220)</f>
        <v>37146.102776360938</v>
      </c>
      <c r="X422" s="167">
        <f>SUM([1]Calcs_Gen!X$214:X$220)</f>
        <v>37932.361668590005</v>
      </c>
      <c r="Y422" s="167">
        <f>SUM([1]Calcs_Gen!Y$214:Y$220)</f>
        <v>38293.814585946995</v>
      </c>
      <c r="Z422" s="167">
        <f>SUM([1]Calcs_Gen!Z$214:Z$220)</f>
        <v>38650.944197381286</v>
      </c>
      <c r="AA422" s="167">
        <f>SUM([1]Calcs_Gen!AA$214:AA$220)</f>
        <v>39006.244143246986</v>
      </c>
      <c r="AB422" s="167">
        <f>SUM([1]Calcs_Gen!AB$214:AB$220)</f>
        <v>39377.19406709513</v>
      </c>
      <c r="AC422" s="167">
        <f>SUM([1]Calcs_Gen!AC$214:AC$220)</f>
        <v>39728.615761303729</v>
      </c>
      <c r="AD422" s="167">
        <f>SUM([1]Calcs_Gen!AD$214:AD$220)</f>
        <v>40113.630006569358</v>
      </c>
      <c r="AE422" s="167">
        <f>SUM([1]Calcs_Gen!AE$214:AE$220)</f>
        <v>40497.064799098844</v>
      </c>
      <c r="AF422" s="167">
        <f>SUM([1]Calcs_Gen!AF$214:AF$220)</f>
        <v>40897.070667006112</v>
      </c>
      <c r="AG422" s="167">
        <f>SUM([1]Calcs_Gen!AG$214:AG$220)</f>
        <v>41277.115022329184</v>
      </c>
      <c r="AH422" s="168">
        <f>SUM([1]Calcs_Gen!AH$214:AH$220)</f>
        <v>41692.382251533767</v>
      </c>
    </row>
    <row r="423" spans="1:34" ht="12.75" customHeight="1" outlineLevel="2" x14ac:dyDescent="0.25">
      <c r="B423" s="140"/>
      <c r="C423" s="141"/>
      <c r="D423" s="165" t="s">
        <v>110</v>
      </c>
      <c r="E423" s="143"/>
      <c r="F423" s="143"/>
      <c r="G423" s="143"/>
      <c r="H423" s="143"/>
      <c r="I423" s="143"/>
      <c r="J423" s="143"/>
      <c r="K423" s="166">
        <f>SUM('[1]Hist&amp;Budget_WC'!AF$239:AF$245)+SUM('[1]Hist&amp;Budget_WC'!AF$262:AF$265)*$I$43</f>
        <v>-21165</v>
      </c>
      <c r="L423" s="166">
        <f>SUM('[1]Hist&amp;Budget_WC'!AG$239:AG$245)+SUM('[1]Hist&amp;Budget_WC'!AG$262:AG$265)*$I$43</f>
        <v>-24015</v>
      </c>
      <c r="M423" s="166">
        <f>SUM('[1]Hist&amp;Budget_WC'!AH$239:AH$245)+SUM('[1]Hist&amp;Budget_WC'!AH$262:AH$265)*$I$43</f>
        <v>-22266</v>
      </c>
      <c r="N423" s="167">
        <f>SUM('[1]Hist&amp;Budget_WC'!AI$239:AI$245)+SUM('[1]Hist&amp;Budget_WC'!AI$262:AI$265)*$I$43</f>
        <v>-18950</v>
      </c>
      <c r="O423" s="167">
        <f>SUM([1]Calcs_Gen!O$221:O$227)+SUM([1]Calcs_Gen!O$244:O$247)*$I$43</f>
        <v>-19981.76635844749</v>
      </c>
      <c r="P423" s="167">
        <f>SUM([1]Calcs_Gen!P$221:P$227)+SUM([1]Calcs_Gen!P$244:P$247)*$I$43</f>
        <v>-20987.509771333935</v>
      </c>
      <c r="Q423" s="167">
        <f>SUM([1]Calcs_Gen!Q$221:Q$227)+SUM([1]Calcs_Gen!Q$244:Q$247)*$I$43</f>
        <v>-21552.822671848142</v>
      </c>
      <c r="R423" s="167">
        <f>SUM([1]Calcs_Gen!R$221:R$227)+SUM([1]Calcs_Gen!R$244:R$247)*$I$43</f>
        <v>-21534.65562373785</v>
      </c>
      <c r="S423" s="167">
        <f>SUM([1]Calcs_Gen!S$221:S$227)+SUM([1]Calcs_Gen!S$244:S$247)*$I$43</f>
        <v>-21773.615301794329</v>
      </c>
      <c r="T423" s="167">
        <f>SUM([1]Calcs_Gen!T$221:T$227)+SUM([1]Calcs_Gen!T$244:T$247)*$I$43</f>
        <v>-22274.835441189309</v>
      </c>
      <c r="U423" s="167">
        <f>SUM([1]Calcs_Gen!U$221:U$227)+SUM([1]Calcs_Gen!U$244:U$247)*$I$43</f>
        <v>-22990.223173599381</v>
      </c>
      <c r="V423" s="167">
        <f>SUM([1]Calcs_Gen!V$221:V$227)+SUM([1]Calcs_Gen!V$244:V$247)*$I$43</f>
        <v>-23221.305507266741</v>
      </c>
      <c r="W423" s="167">
        <f>SUM([1]Calcs_Gen!W$221:W$227)+SUM([1]Calcs_Gen!W$244:W$247)*$I$43</f>
        <v>-23545.241077096751</v>
      </c>
      <c r="X423" s="167">
        <f>SUM([1]Calcs_Gen!X$221:X$227)+SUM([1]Calcs_Gen!X$244:X$247)*$I$43</f>
        <v>-24020.807781780193</v>
      </c>
      <c r="Y423" s="167">
        <f>SUM([1]Calcs_Gen!Y$221:Y$227)+SUM([1]Calcs_Gen!Y$244:Y$247)*$I$43</f>
        <v>-25776.492414133201</v>
      </c>
      <c r="Z423" s="167">
        <f>SUM([1]Calcs_Gen!Z$221:Z$227)+SUM([1]Calcs_Gen!Z$244:Z$247)*$I$43</f>
        <v>-26188.560841518156</v>
      </c>
      <c r="AA423" s="167">
        <f>SUM([1]Calcs_Gen!AA$221:AA$227)+SUM([1]Calcs_Gen!AA$244:AA$247)*$I$43</f>
        <v>-26694.270752983379</v>
      </c>
      <c r="AB423" s="167">
        <f>SUM([1]Calcs_Gen!AB$221:AB$227)+SUM([1]Calcs_Gen!AB$244:AB$247)*$I$43</f>
        <v>-27278.308177177543</v>
      </c>
      <c r="AC423" s="167">
        <f>SUM([1]Calcs_Gen!AC$221:AC$227)+SUM([1]Calcs_Gen!AC$244:AC$247)*$I$43</f>
        <v>-28050.706890019494</v>
      </c>
      <c r="AD423" s="167">
        <f>SUM([1]Calcs_Gen!AD$221:AD$227)+SUM([1]Calcs_Gen!AD$244:AD$247)*$I$43</f>
        <v>-28369.810060258565</v>
      </c>
      <c r="AE423" s="167">
        <f>SUM([1]Calcs_Gen!AE$221:AE$227)+SUM([1]Calcs_Gen!AE$244:AE$247)*$I$43</f>
        <v>-28915.470161306639</v>
      </c>
      <c r="AF423" s="167">
        <f>SUM([1]Calcs_Gen!AF$221:AF$227)+SUM([1]Calcs_Gen!AF$244:AF$247)*$I$43</f>
        <v>-29549.280858823153</v>
      </c>
      <c r="AG423" s="167">
        <f>SUM([1]Calcs_Gen!AG$221:AG$227)+SUM([1]Calcs_Gen!AG$244:AG$247)*$I$43</f>
        <v>-30410.176981489625</v>
      </c>
      <c r="AH423" s="168">
        <f>SUM([1]Calcs_Gen!AH$221:AH$227)+SUM([1]Calcs_Gen!AH$244:AH$247)*$I$43</f>
        <v>-30640.210728009555</v>
      </c>
    </row>
    <row r="424" spans="1:34" ht="12.75" customHeight="1" outlineLevel="2" x14ac:dyDescent="0.25">
      <c r="B424" s="140"/>
      <c r="C424" s="141"/>
      <c r="D424" s="169" t="s">
        <v>111</v>
      </c>
      <c r="E424" s="170"/>
      <c r="F424" s="170"/>
      <c r="G424" s="170"/>
      <c r="H424" s="170"/>
      <c r="I424" s="170"/>
      <c r="J424" s="170"/>
      <c r="K424" s="171">
        <f t="shared" ref="K424:AH424" si="57">SUM(K422:K423)</f>
        <v>15830</v>
      </c>
      <c r="L424" s="171">
        <f t="shared" si="57"/>
        <v>11917</v>
      </c>
      <c r="M424" s="171">
        <f t="shared" si="57"/>
        <v>24803</v>
      </c>
      <c r="N424" s="172">
        <f t="shared" si="57"/>
        <v>10004</v>
      </c>
      <c r="O424" s="172">
        <f t="shared" si="57"/>
        <v>11279.717203196346</v>
      </c>
      <c r="P424" s="172">
        <f t="shared" si="57"/>
        <v>7532.9416834156727</v>
      </c>
      <c r="Q424" s="172">
        <f t="shared" si="57"/>
        <v>8667.524082546086</v>
      </c>
      <c r="R424" s="172">
        <f t="shared" si="57"/>
        <v>10788.356893231921</v>
      </c>
      <c r="S424" s="172">
        <f t="shared" si="57"/>
        <v>12340.203780489959</v>
      </c>
      <c r="T424" s="172">
        <f t="shared" si="57"/>
        <v>12646.852141742129</v>
      </c>
      <c r="U424" s="172">
        <f t="shared" si="57"/>
        <v>12643.210995236263</v>
      </c>
      <c r="V424" s="172">
        <f t="shared" si="57"/>
        <v>13164.258124918146</v>
      </c>
      <c r="W424" s="172">
        <f t="shared" si="57"/>
        <v>13600.861699264187</v>
      </c>
      <c r="X424" s="172">
        <f t="shared" si="57"/>
        <v>13911.553886809812</v>
      </c>
      <c r="Y424" s="172">
        <f t="shared" si="57"/>
        <v>12517.322171813794</v>
      </c>
      <c r="Z424" s="172">
        <f t="shared" si="57"/>
        <v>12462.38335586313</v>
      </c>
      <c r="AA424" s="172">
        <f t="shared" si="57"/>
        <v>12311.973390263607</v>
      </c>
      <c r="AB424" s="172">
        <f t="shared" si="57"/>
        <v>12098.885889917587</v>
      </c>
      <c r="AC424" s="172">
        <f t="shared" si="57"/>
        <v>11677.908871284235</v>
      </c>
      <c r="AD424" s="172">
        <f t="shared" si="57"/>
        <v>11743.819946310792</v>
      </c>
      <c r="AE424" s="172">
        <f t="shared" si="57"/>
        <v>11581.594637792205</v>
      </c>
      <c r="AF424" s="172">
        <f t="shared" si="57"/>
        <v>11347.789808182959</v>
      </c>
      <c r="AG424" s="172">
        <f t="shared" si="57"/>
        <v>10866.938040839559</v>
      </c>
      <c r="AH424" s="173">
        <f t="shared" si="57"/>
        <v>11052.171523524212</v>
      </c>
    </row>
    <row r="425" spans="1:34" ht="12.75" customHeight="1" outlineLevel="2" x14ac:dyDescent="0.25">
      <c r="B425" s="140"/>
      <c r="C425" s="141"/>
      <c r="D425" s="142"/>
      <c r="E425" s="143"/>
      <c r="F425" s="143"/>
      <c r="G425" s="143"/>
      <c r="H425" s="143"/>
      <c r="I425" s="143"/>
      <c r="J425" s="143"/>
      <c r="K425" s="174"/>
      <c r="L425" s="174"/>
      <c r="M425" s="174"/>
      <c r="N425" s="175"/>
      <c r="O425" s="175"/>
      <c r="P425" s="175"/>
      <c r="Q425" s="175"/>
      <c r="R425" s="175"/>
      <c r="S425" s="175"/>
      <c r="T425" s="175"/>
      <c r="U425" s="175"/>
      <c r="V425" s="175"/>
      <c r="W425" s="175"/>
      <c r="X425" s="175"/>
      <c r="Y425" s="175"/>
      <c r="Z425" s="175"/>
      <c r="AA425" s="175"/>
      <c r="AB425" s="175"/>
      <c r="AC425" s="175"/>
      <c r="AD425" s="175"/>
      <c r="AE425" s="175"/>
      <c r="AF425" s="175"/>
      <c r="AG425" s="175"/>
      <c r="AH425" s="176"/>
    </row>
    <row r="426" spans="1:34" ht="12.75" customHeight="1" outlineLevel="2" x14ac:dyDescent="0.25">
      <c r="B426" s="140"/>
      <c r="C426" s="141"/>
      <c r="D426" s="142" t="s">
        <v>112</v>
      </c>
      <c r="E426" s="143"/>
      <c r="F426" s="143"/>
      <c r="G426" s="143"/>
      <c r="H426" s="143"/>
      <c r="I426" s="143"/>
      <c r="J426" s="143"/>
      <c r="K426" s="174"/>
      <c r="L426" s="174"/>
      <c r="M426" s="174"/>
      <c r="N426" s="175"/>
      <c r="O426" s="175"/>
      <c r="P426" s="175"/>
      <c r="Q426" s="175"/>
      <c r="R426" s="175"/>
      <c r="S426" s="175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  <c r="AG426" s="175"/>
      <c r="AH426" s="176"/>
    </row>
    <row r="427" spans="1:34" ht="12.75" customHeight="1" outlineLevel="2" x14ac:dyDescent="0.25">
      <c r="B427" s="140"/>
      <c r="C427" s="141"/>
      <c r="D427" s="165" t="s">
        <v>113</v>
      </c>
      <c r="E427" s="143"/>
      <c r="F427" s="143"/>
      <c r="G427" s="143"/>
      <c r="H427" s="143"/>
      <c r="I427" s="143"/>
      <c r="J427" s="143"/>
      <c r="K427" s="166">
        <f>'[1]Hist&amp;Budget_WC'!AF$251</f>
        <v>681</v>
      </c>
      <c r="L427" s="166">
        <f>'[1]Hist&amp;Budget_WC'!AG$251</f>
        <v>710</v>
      </c>
      <c r="M427" s="166">
        <f>'[1]Hist&amp;Budget_WC'!AH$251</f>
        <v>597</v>
      </c>
      <c r="N427" s="175">
        <f>'[1]Hist&amp;Budget_WC'!AI$251</f>
        <v>2264</v>
      </c>
      <c r="O427" s="167">
        <f>[1]Calcs_Gen!O$233</f>
        <v>1201.31</v>
      </c>
      <c r="P427" s="167">
        <f>[1]Calcs_Gen!P$233</f>
        <v>932.91000000000008</v>
      </c>
      <c r="Q427" s="167">
        <f>[1]Calcs_Gen!Q$233</f>
        <v>932.91000000000008</v>
      </c>
      <c r="R427" s="167">
        <f>[1]Calcs_Gen!R$233</f>
        <v>932.91000000000008</v>
      </c>
      <c r="S427" s="167">
        <f>[1]Calcs_Gen!S$233</f>
        <v>932.91000000000008</v>
      </c>
      <c r="T427" s="167">
        <f>[1]Calcs_Gen!T$233</f>
        <v>932.91000000000008</v>
      </c>
      <c r="U427" s="167">
        <f>[1]Calcs_Gen!U$233</f>
        <v>932.91000000000008</v>
      </c>
      <c r="V427" s="167">
        <f>[1]Calcs_Gen!V$233</f>
        <v>602.91000000000008</v>
      </c>
      <c r="W427" s="167">
        <f>[1]Calcs_Gen!W$233</f>
        <v>602.91000000000008</v>
      </c>
      <c r="X427" s="167">
        <f>[1]Calcs_Gen!X$233</f>
        <v>330</v>
      </c>
      <c r="Y427" s="167">
        <f>[1]Calcs_Gen!Y$233</f>
        <v>0</v>
      </c>
      <c r="Z427" s="167">
        <f>[1]Calcs_Gen!Z$233</f>
        <v>0</v>
      </c>
      <c r="AA427" s="167">
        <f>[1]Calcs_Gen!AA$233</f>
        <v>0</v>
      </c>
      <c r="AB427" s="167">
        <f>[1]Calcs_Gen!AB$233</f>
        <v>0</v>
      </c>
      <c r="AC427" s="167">
        <f>[1]Calcs_Gen!AC$233</f>
        <v>0</v>
      </c>
      <c r="AD427" s="167">
        <f>[1]Calcs_Gen!AD$233</f>
        <v>0</v>
      </c>
      <c r="AE427" s="167">
        <f>[1]Calcs_Gen!AE$233</f>
        <v>0</v>
      </c>
      <c r="AF427" s="167">
        <f>[1]Calcs_Gen!AF$233</f>
        <v>0</v>
      </c>
      <c r="AG427" s="167">
        <f>[1]Calcs_Gen!AG$233</f>
        <v>0</v>
      </c>
      <c r="AH427" s="168">
        <f>[1]Calcs_Gen!AH$233</f>
        <v>0</v>
      </c>
    </row>
    <row r="428" spans="1:34" ht="12.75" customHeight="1" outlineLevel="2" x14ac:dyDescent="0.25">
      <c r="B428" s="140"/>
      <c r="C428" s="141"/>
      <c r="D428" s="165" t="s">
        <v>114</v>
      </c>
      <c r="E428" s="143"/>
      <c r="F428" s="143"/>
      <c r="G428" s="143"/>
      <c r="H428" s="143"/>
      <c r="I428" s="143"/>
      <c r="J428" s="143"/>
      <c r="K428" s="166">
        <f>'[1]Hist&amp;Budget_WC'!AF$250</f>
        <v>-22801</v>
      </c>
      <c r="L428" s="166">
        <f>'[1]Hist&amp;Budget_WC'!AG$250</f>
        <v>-28064</v>
      </c>
      <c r="M428" s="166">
        <f>'[1]Hist&amp;Budget_WC'!AH$250</f>
        <v>-24224</v>
      </c>
      <c r="N428" s="175">
        <f>'[1]Hist&amp;Budget_WC'!AI$250</f>
        <v>-8774</v>
      </c>
      <c r="O428" s="167">
        <f>[1]Calcs_Gen!O$232</f>
        <v>-10712.9</v>
      </c>
      <c r="P428" s="167">
        <f>[1]Calcs_Gen!P$232</f>
        <v>-7019.32</v>
      </c>
      <c r="Q428" s="167">
        <f>[1]Calcs_Gen!Q$232</f>
        <v>-8593.2032999999992</v>
      </c>
      <c r="R428" s="167">
        <f>[1]Calcs_Gen!R$232</f>
        <v>-10758.459849499999</v>
      </c>
      <c r="S428" s="167">
        <f>[1]Calcs_Gen!S$232</f>
        <v>-12318.299747242498</v>
      </c>
      <c r="T428" s="167">
        <f>[1]Calcs_Gen!T$232</f>
        <v>-12609.433243451136</v>
      </c>
      <c r="U428" s="167">
        <f>[1]Calcs_Gen!U$232</f>
        <v>-12605.370742102903</v>
      </c>
      <c r="V428" s="167">
        <f>[1]Calcs_Gen!V$232</f>
        <v>-12767.022803234444</v>
      </c>
      <c r="W428" s="167">
        <f>[1]Calcs_Gen!W$232</f>
        <v>-13528.900145282962</v>
      </c>
      <c r="X428" s="167">
        <f>[1]Calcs_Gen!X$232</f>
        <v>-13523.713647462206</v>
      </c>
      <c r="Y428" s="167">
        <f>[1]Calcs_Gen!Y$232</f>
        <v>0</v>
      </c>
      <c r="Z428" s="167">
        <f>[1]Calcs_Gen!Z$232</f>
        <v>0</v>
      </c>
      <c r="AA428" s="167">
        <f>[1]Calcs_Gen!AA$232</f>
        <v>0</v>
      </c>
      <c r="AB428" s="167">
        <f>[1]Calcs_Gen!AB$232</f>
        <v>0</v>
      </c>
      <c r="AC428" s="167">
        <f>[1]Calcs_Gen!AC$232</f>
        <v>0</v>
      </c>
      <c r="AD428" s="167">
        <f>[1]Calcs_Gen!AD$232</f>
        <v>0</v>
      </c>
      <c r="AE428" s="167">
        <f>[1]Calcs_Gen!AE$232</f>
        <v>0</v>
      </c>
      <c r="AF428" s="167">
        <f>[1]Calcs_Gen!AF$232</f>
        <v>0</v>
      </c>
      <c r="AG428" s="167">
        <f>[1]Calcs_Gen!AG$232</f>
        <v>0</v>
      </c>
      <c r="AH428" s="168">
        <f>[1]Calcs_Gen!AH$232</f>
        <v>0</v>
      </c>
    </row>
    <row r="429" spans="1:34" ht="12.75" customHeight="1" outlineLevel="2" x14ac:dyDescent="0.25">
      <c r="B429" s="140"/>
      <c r="C429" s="141"/>
      <c r="D429" s="165" t="s">
        <v>115</v>
      </c>
      <c r="E429" s="143"/>
      <c r="F429" s="143"/>
      <c r="G429" s="143"/>
      <c r="H429" s="143"/>
      <c r="I429" s="143"/>
      <c r="J429" s="143"/>
      <c r="K429" s="166">
        <f>SUM('[1]Hist&amp;Budget_WC'!AF$252:AF$255)</f>
        <v>11520</v>
      </c>
      <c r="L429" s="166">
        <f>SUM('[1]Hist&amp;Budget_WC'!AG$252:AG$255)</f>
        <v>4060</v>
      </c>
      <c r="M429" s="166">
        <f>SUM('[1]Hist&amp;Budget_WC'!AH$252:AH$255)</f>
        <v>-2270</v>
      </c>
      <c r="N429" s="175">
        <f>SUM('[1]Hist&amp;Budget_WC'!AI$252:AI$255)</f>
        <v>0</v>
      </c>
      <c r="O429" s="167">
        <f>SUM([1]Calcs_Gen!O$234:O$237)</f>
        <v>0</v>
      </c>
      <c r="P429" s="167">
        <f>SUM([1]Calcs_Gen!P$234:P$237)</f>
        <v>0</v>
      </c>
      <c r="Q429" s="167">
        <f>SUM([1]Calcs_Gen!Q$234:Q$237)</f>
        <v>0</v>
      </c>
      <c r="R429" s="167">
        <f>SUM([1]Calcs_Gen!R$234:R$237)</f>
        <v>0</v>
      </c>
      <c r="S429" s="167">
        <f>SUM([1]Calcs_Gen!S$234:S$237)</f>
        <v>0</v>
      </c>
      <c r="T429" s="167">
        <f>SUM([1]Calcs_Gen!T$234:T$237)</f>
        <v>0</v>
      </c>
      <c r="U429" s="167">
        <f>SUM([1]Calcs_Gen!U$234:U$237)</f>
        <v>0</v>
      </c>
      <c r="V429" s="167">
        <f>SUM([1]Calcs_Gen!V$234:V$237)</f>
        <v>0</v>
      </c>
      <c r="W429" s="167">
        <f>SUM([1]Calcs_Gen!W$234:W$237)</f>
        <v>0</v>
      </c>
      <c r="X429" s="167">
        <f>SUM([1]Calcs_Gen!X$234:X$237)</f>
        <v>0</v>
      </c>
      <c r="Y429" s="167">
        <f>SUM([1]Calcs_Gen!Y$234:Y$237)</f>
        <v>0</v>
      </c>
      <c r="Z429" s="167">
        <f>SUM([1]Calcs_Gen!Z$234:Z$237)</f>
        <v>0</v>
      </c>
      <c r="AA429" s="167">
        <f>SUM([1]Calcs_Gen!AA$234:AA$237)</f>
        <v>0</v>
      </c>
      <c r="AB429" s="167">
        <f>SUM([1]Calcs_Gen!AB$234:AB$237)</f>
        <v>0</v>
      </c>
      <c r="AC429" s="167">
        <f>SUM([1]Calcs_Gen!AC$234:AC$237)</f>
        <v>0</v>
      </c>
      <c r="AD429" s="167">
        <f>SUM([1]Calcs_Gen!AD$234:AD$237)</f>
        <v>0</v>
      </c>
      <c r="AE429" s="167">
        <f>SUM([1]Calcs_Gen!AE$234:AE$237)</f>
        <v>0</v>
      </c>
      <c r="AF429" s="167">
        <f>SUM([1]Calcs_Gen!AF$234:AF$237)</f>
        <v>0</v>
      </c>
      <c r="AG429" s="167">
        <f>SUM([1]Calcs_Gen!AG$234:AG$237)</f>
        <v>0</v>
      </c>
      <c r="AH429" s="168">
        <f>SUM([1]Calcs_Gen!AH$234:AH$237)</f>
        <v>0</v>
      </c>
    </row>
    <row r="430" spans="1:34" ht="12.75" customHeight="1" outlineLevel="2" x14ac:dyDescent="0.25">
      <c r="B430" s="140"/>
      <c r="C430" s="141"/>
      <c r="D430" s="169" t="s">
        <v>116</v>
      </c>
      <c r="E430" s="170"/>
      <c r="F430" s="170"/>
      <c r="G430" s="170"/>
      <c r="H430" s="170"/>
      <c r="I430" s="170"/>
      <c r="J430" s="170"/>
      <c r="K430" s="171">
        <f t="shared" ref="K430:AH430" si="58">SUM(K427:K429)</f>
        <v>-10600</v>
      </c>
      <c r="L430" s="171">
        <f t="shared" si="58"/>
        <v>-23294</v>
      </c>
      <c r="M430" s="171">
        <f t="shared" si="58"/>
        <v>-25897</v>
      </c>
      <c r="N430" s="172">
        <f t="shared" si="58"/>
        <v>-6510</v>
      </c>
      <c r="O430" s="172">
        <f t="shared" si="58"/>
        <v>-9511.59</v>
      </c>
      <c r="P430" s="172">
        <f t="shared" si="58"/>
        <v>-6086.41</v>
      </c>
      <c r="Q430" s="172">
        <f t="shared" si="58"/>
        <v>-7660.2932999999994</v>
      </c>
      <c r="R430" s="172">
        <f t="shared" si="58"/>
        <v>-9825.5498494999993</v>
      </c>
      <c r="S430" s="172">
        <f t="shared" si="58"/>
        <v>-11385.389747242498</v>
      </c>
      <c r="T430" s="172">
        <f t="shared" si="58"/>
        <v>-11676.523243451136</v>
      </c>
      <c r="U430" s="172">
        <f t="shared" si="58"/>
        <v>-11672.460742102903</v>
      </c>
      <c r="V430" s="172">
        <f t="shared" si="58"/>
        <v>-12164.112803234444</v>
      </c>
      <c r="W430" s="172">
        <f t="shared" si="58"/>
        <v>-12925.990145282962</v>
      </c>
      <c r="X430" s="172">
        <f t="shared" si="58"/>
        <v>-13193.713647462206</v>
      </c>
      <c r="Y430" s="172">
        <f t="shared" si="58"/>
        <v>0</v>
      </c>
      <c r="Z430" s="172">
        <f t="shared" si="58"/>
        <v>0</v>
      </c>
      <c r="AA430" s="172">
        <f t="shared" si="58"/>
        <v>0</v>
      </c>
      <c r="AB430" s="172">
        <f t="shared" si="58"/>
        <v>0</v>
      </c>
      <c r="AC430" s="172">
        <f t="shared" si="58"/>
        <v>0</v>
      </c>
      <c r="AD430" s="172">
        <f t="shared" si="58"/>
        <v>0</v>
      </c>
      <c r="AE430" s="172">
        <f t="shared" si="58"/>
        <v>0</v>
      </c>
      <c r="AF430" s="172">
        <f t="shared" si="58"/>
        <v>0</v>
      </c>
      <c r="AG430" s="172">
        <f t="shared" si="58"/>
        <v>0</v>
      </c>
      <c r="AH430" s="173">
        <f t="shared" si="58"/>
        <v>0</v>
      </c>
    </row>
    <row r="431" spans="1:34" ht="12.75" customHeight="1" outlineLevel="2" x14ac:dyDescent="0.25">
      <c r="B431" s="140"/>
      <c r="C431" s="141"/>
      <c r="D431" s="142"/>
      <c r="E431" s="143"/>
      <c r="F431" s="143"/>
      <c r="G431" s="143"/>
      <c r="H431" s="143"/>
      <c r="I431" s="143"/>
      <c r="J431" s="143"/>
      <c r="K431" s="174"/>
      <c r="L431" s="174"/>
      <c r="M431" s="174"/>
      <c r="N431" s="175"/>
      <c r="O431" s="175"/>
      <c r="P431" s="175"/>
      <c r="Q431" s="175"/>
      <c r="R431" s="175"/>
      <c r="S431" s="175"/>
      <c r="T431" s="175"/>
      <c r="U431" s="175"/>
      <c r="V431" s="175"/>
      <c r="W431" s="175"/>
      <c r="X431" s="175"/>
      <c r="Y431" s="175"/>
      <c r="Z431" s="175"/>
      <c r="AA431" s="175"/>
      <c r="AB431" s="175"/>
      <c r="AC431" s="175"/>
      <c r="AD431" s="175"/>
      <c r="AE431" s="175"/>
      <c r="AF431" s="175"/>
      <c r="AG431" s="175"/>
      <c r="AH431" s="176"/>
    </row>
    <row r="432" spans="1:34" ht="12.75" customHeight="1" outlineLevel="2" x14ac:dyDescent="0.25">
      <c r="B432" s="140"/>
      <c r="C432" s="141"/>
      <c r="D432" s="142" t="s">
        <v>117</v>
      </c>
      <c r="E432" s="143"/>
      <c r="F432" s="143"/>
      <c r="G432" s="143"/>
      <c r="H432" s="143"/>
      <c r="I432" s="143"/>
      <c r="J432" s="143"/>
      <c r="K432" s="174"/>
      <c r="L432" s="174"/>
      <c r="M432" s="174"/>
      <c r="N432" s="175"/>
      <c r="O432" s="175"/>
      <c r="P432" s="175"/>
      <c r="Q432" s="175"/>
      <c r="R432" s="175"/>
      <c r="S432" s="175"/>
      <c r="T432" s="175"/>
      <c r="U432" s="175"/>
      <c r="V432" s="175"/>
      <c r="W432" s="175"/>
      <c r="X432" s="175"/>
      <c r="Y432" s="175"/>
      <c r="Z432" s="175"/>
      <c r="AA432" s="175"/>
      <c r="AB432" s="175"/>
      <c r="AC432" s="175"/>
      <c r="AD432" s="175"/>
      <c r="AE432" s="175"/>
      <c r="AF432" s="175"/>
      <c r="AG432" s="175"/>
      <c r="AH432" s="176"/>
    </row>
    <row r="433" spans="1:34" ht="12.75" customHeight="1" outlineLevel="2" x14ac:dyDescent="0.25">
      <c r="B433" s="140"/>
      <c r="C433" s="141"/>
      <c r="D433" s="165" t="s">
        <v>118</v>
      </c>
      <c r="E433" s="143"/>
      <c r="F433" s="143"/>
      <c r="G433" s="143"/>
      <c r="H433" s="143"/>
      <c r="I433" s="143"/>
      <c r="J433" s="143"/>
      <c r="K433" s="166">
        <f>'[1]Hist&amp;Budget_WC'!AF$260</f>
        <v>0</v>
      </c>
      <c r="L433" s="174">
        <f>'[1]Hist&amp;Budget_WC'!AG$260</f>
        <v>2700</v>
      </c>
      <c r="M433" s="174">
        <f>'[1]Hist&amp;Budget_WC'!AH$260</f>
        <v>5090</v>
      </c>
      <c r="N433" s="175">
        <f>'[1]Hist&amp;Budget_WC'!AI$260</f>
        <v>0</v>
      </c>
      <c r="O433" s="167">
        <f>[1]Calcs_Gen!O$242</f>
        <v>0</v>
      </c>
      <c r="P433" s="175">
        <f>[1]Calcs_Gen!P$242</f>
        <v>0</v>
      </c>
      <c r="Q433" s="175">
        <f>[1]Calcs_Gen!Q$242</f>
        <v>0</v>
      </c>
      <c r="R433" s="175">
        <f>[1]Calcs_Gen!R$242</f>
        <v>0</v>
      </c>
      <c r="S433" s="175">
        <f>[1]Calcs_Gen!S$242</f>
        <v>0</v>
      </c>
      <c r="T433" s="175">
        <f>[1]Calcs_Gen!T$242</f>
        <v>0</v>
      </c>
      <c r="U433" s="175">
        <f>[1]Calcs_Gen!U$242</f>
        <v>0</v>
      </c>
      <c r="V433" s="175">
        <f>[1]Calcs_Gen!V$242</f>
        <v>0</v>
      </c>
      <c r="W433" s="175">
        <f>[1]Calcs_Gen!W$242</f>
        <v>0</v>
      </c>
      <c r="X433" s="175">
        <f>[1]Calcs_Gen!X$242</f>
        <v>0</v>
      </c>
      <c r="Y433" s="175">
        <f>[1]Calcs_Gen!Y$242</f>
        <v>0</v>
      </c>
      <c r="Z433" s="175">
        <f>[1]Calcs_Gen!Z$242</f>
        <v>0</v>
      </c>
      <c r="AA433" s="175">
        <f>[1]Calcs_Gen!AA$242</f>
        <v>0</v>
      </c>
      <c r="AB433" s="175">
        <f>[1]Calcs_Gen!AB$242</f>
        <v>0</v>
      </c>
      <c r="AC433" s="175">
        <f>[1]Calcs_Gen!AC$242</f>
        <v>0</v>
      </c>
      <c r="AD433" s="175">
        <f>[1]Calcs_Gen!AD$242</f>
        <v>0</v>
      </c>
      <c r="AE433" s="175">
        <f>[1]Calcs_Gen!AE$242</f>
        <v>0</v>
      </c>
      <c r="AF433" s="175">
        <f>[1]Calcs_Gen!AF$242</f>
        <v>0</v>
      </c>
      <c r="AG433" s="175">
        <f>[1]Calcs_Gen!AG$242</f>
        <v>0</v>
      </c>
      <c r="AH433" s="176">
        <f>[1]Calcs_Gen!AH$242</f>
        <v>0</v>
      </c>
    </row>
    <row r="434" spans="1:34" ht="12.75" customHeight="1" outlineLevel="2" x14ac:dyDescent="0.25">
      <c r="B434" s="140"/>
      <c r="C434" s="141"/>
      <c r="D434" s="165" t="s">
        <v>119</v>
      </c>
      <c r="E434" s="143"/>
      <c r="F434" s="143"/>
      <c r="G434" s="143"/>
      <c r="H434" s="143"/>
      <c r="I434" s="143"/>
      <c r="J434" s="143"/>
      <c r="K434" s="166">
        <f>'[1]Hist&amp;Budget_WC'!AF$261</f>
        <v>-39</v>
      </c>
      <c r="L434" s="174">
        <f>'[1]Hist&amp;Budget_WC'!AG$261</f>
        <v>-43</v>
      </c>
      <c r="M434" s="174">
        <f>'[1]Hist&amp;Budget_WC'!AH$261</f>
        <v>-368</v>
      </c>
      <c r="N434" s="175">
        <f>'[1]Hist&amp;Budget_WC'!AI$261</f>
        <v>-676</v>
      </c>
      <c r="O434" s="175">
        <f>[1]Calcs_Gen!O$243</f>
        <v>-527.11914647792719</v>
      </c>
      <c r="P434" s="175">
        <f>[1]Calcs_Gen!P$243</f>
        <v>-539.27943154053003</v>
      </c>
      <c r="Q434" s="175">
        <f>[1]Calcs_Gen!Q$243</f>
        <v>-551.82428221861358</v>
      </c>
      <c r="R434" s="175">
        <f>[1]Calcs_Gen!R$243</f>
        <v>-564.77113190689408</v>
      </c>
      <c r="S434" s="175">
        <f>[1]Calcs_Gen!S$243</f>
        <v>-578.13840601144454</v>
      </c>
      <c r="T434" s="175">
        <f>[1]Calcs_Gen!T$243</f>
        <v>-591.94558391823989</v>
      </c>
      <c r="U434" s="175">
        <f>[1]Calcs_Gen!U$243</f>
        <v>-606.21326495569974</v>
      </c>
      <c r="V434" s="175">
        <f>[1]Calcs_Gen!V$243</f>
        <v>-596.3499678728607</v>
      </c>
      <c r="W434" s="175">
        <f>[1]Calcs_Gen!W$243</f>
        <v>-338.27081763028781</v>
      </c>
      <c r="X434" s="175">
        <f>[1]Calcs_Gen!X$243</f>
        <v>-349.2233692001073</v>
      </c>
      <c r="Y434" s="175">
        <f>[1]Calcs_Gen!Y$243</f>
        <v>-360.65311453002477</v>
      </c>
      <c r="Z434" s="175">
        <f>[1]Calcs_Gen!Z$243</f>
        <v>-372.58612979349289</v>
      </c>
      <c r="AA434" s="175">
        <f>[1]Calcs_Gen!AA$243</f>
        <v>-385.05008594663087</v>
      </c>
      <c r="AB434" s="175">
        <f>[1]Calcs_Gen!AB$243</f>
        <v>-398.07435062564076</v>
      </c>
      <c r="AC434" s="175">
        <f>[1]Calcs_Gen!AC$243</f>
        <v>-411.69009665521855</v>
      </c>
      <c r="AD434" s="175">
        <f>[1]Calcs_Gen!AD$243</f>
        <v>-294.58281709806801</v>
      </c>
      <c r="AE434" s="175">
        <f>[1]Calcs_Gen!AE$243</f>
        <v>-300.89519908973477</v>
      </c>
      <c r="AF434" s="175">
        <f>[1]Calcs_Gen!AF$243</f>
        <v>-307.34313541509368</v>
      </c>
      <c r="AG434" s="175">
        <f>[1]Calcs_Gen!AG$243</f>
        <v>-161.98966911349115</v>
      </c>
      <c r="AH434" s="176">
        <f>[1]Calcs_Gen!AH$243</f>
        <v>0</v>
      </c>
    </row>
    <row r="435" spans="1:34" ht="12.75" customHeight="1" outlineLevel="2" x14ac:dyDescent="0.25">
      <c r="B435" s="140"/>
      <c r="C435" s="141"/>
      <c r="D435" s="165" t="s">
        <v>120</v>
      </c>
      <c r="E435" s="143"/>
      <c r="F435" s="143"/>
      <c r="G435" s="143"/>
      <c r="H435" s="143"/>
      <c r="I435" s="143"/>
      <c r="J435" s="143"/>
      <c r="K435" s="166">
        <f>SUM('[1]Hist&amp;Budget_WC'!AF$262:AF$265)*(1-$I$43)</f>
        <v>-89</v>
      </c>
      <c r="L435" s="174">
        <f>SUM('[1]Hist&amp;Budget_WC'!AG$262:AG$265)*(1-$I$43)</f>
        <v>-87</v>
      </c>
      <c r="M435" s="174">
        <f>SUM('[1]Hist&amp;Budget_WC'!AH$262:AH$265)*(1-$I$43)</f>
        <v>-183</v>
      </c>
      <c r="N435" s="175">
        <f>SUM('[1]Hist&amp;Budget_WC'!AI$262:AI$265)*(1-$I$43)</f>
        <v>-181</v>
      </c>
      <c r="O435" s="167">
        <f>SUM([1]Calcs_Gen!O$244:O$247)*(1-$I$43)</f>
        <v>-210.15898161159083</v>
      </c>
      <c r="P435" s="167">
        <f>SUM([1]Calcs_Gen!P$244:P$247)*(1-$I$43)</f>
        <v>-197.99869654898799</v>
      </c>
      <c r="Q435" s="167">
        <f>SUM([1]Calcs_Gen!Q$244:Q$247)*(1-$I$43)</f>
        <v>-185.45384587090442</v>
      </c>
      <c r="R435" s="167">
        <f>SUM([1]Calcs_Gen!R$244:R$247)*(1-$I$43)</f>
        <v>-172.50699618262385</v>
      </c>
      <c r="S435" s="167">
        <f>SUM([1]Calcs_Gen!S$244:S$247)*(1-$I$43)</f>
        <v>-159.13972207807353</v>
      </c>
      <c r="T435" s="167">
        <f>SUM([1]Calcs_Gen!T$244:T$247)*(1-$I$43)</f>
        <v>-145.33254417127804</v>
      </c>
      <c r="U435" s="167">
        <f>SUM([1]Calcs_Gen!U$244:U$247)*(1-$I$43)</f>
        <v>-131.06486313381825</v>
      </c>
      <c r="V435" s="167">
        <f>SUM([1]Calcs_Gen!V$244:V$247)*(1-$I$43)</f>
        <v>-116.31488947833124</v>
      </c>
      <c r="W435" s="167">
        <f>SUM([1]Calcs_Gen!W$244:W$247)*(1-$I$43)</f>
        <v>-103.64806159931727</v>
      </c>
      <c r="X435" s="167">
        <f>SUM([1]Calcs_Gen!X$244:X$247)*(1-$I$43)</f>
        <v>-92.695510029497854</v>
      </c>
      <c r="Y435" s="167">
        <f>SUM([1]Calcs_Gen!Y$244:Y$247)*(1-$I$43)</f>
        <v>-81.265764699580245</v>
      </c>
      <c r="Z435" s="167">
        <f>SUM([1]Calcs_Gen!Z$244:Z$247)*(1-$I$43)</f>
        <v>-69.332749436112181</v>
      </c>
      <c r="AA435" s="167">
        <f>SUM([1]Calcs_Gen!AA$244:AA$247)*(1-$I$43)</f>
        <v>-56.868793282974146</v>
      </c>
      <c r="AB435" s="167">
        <f>SUM([1]Calcs_Gen!AB$244:AB$247)*(1-$I$43)</f>
        <v>-43.844528603964285</v>
      </c>
      <c r="AC435" s="167">
        <f>SUM([1]Calcs_Gen!AC$244:AC$247)*(1-$I$43)</f>
        <v>-30.228782574386525</v>
      </c>
      <c r="AD435" s="167">
        <f>SUM([1]Calcs_Gen!AD$244:AD$247)*(1-$I$43)</f>
        <v>-19.767513552431108</v>
      </c>
      <c r="AE435" s="167">
        <f>SUM([1]Calcs_Gen!AE$244:AE$247)*(1-$I$43)</f>
        <v>-13.45513156076438</v>
      </c>
      <c r="AF435" s="167">
        <f>SUM([1]Calcs_Gen!AF$244:AF$247)*(1-$I$43)</f>
        <v>-7.0071952354054181</v>
      </c>
      <c r="AG435" s="167">
        <f>SUM([1]Calcs_Gen!AG$244:AG$247)*(1-$I$43)</f>
        <v>-1.0718197008617556</v>
      </c>
      <c r="AH435" s="168">
        <f>SUM([1]Calcs_Gen!AH$244:AH$247)*(1-$I$43)</f>
        <v>2.8179591993193756E-14</v>
      </c>
    </row>
    <row r="436" spans="1:34" ht="12.75" customHeight="1" outlineLevel="2" x14ac:dyDescent="0.25">
      <c r="B436" s="140"/>
      <c r="C436" s="141"/>
      <c r="D436" s="165" t="s">
        <v>121</v>
      </c>
      <c r="E436" s="143"/>
      <c r="F436" s="143"/>
      <c r="G436" s="143"/>
      <c r="H436" s="143"/>
      <c r="I436" s="143"/>
      <c r="J436" s="143"/>
      <c r="K436" s="166">
        <f>'[1]Hist&amp;Budget_WC'!AF$266</f>
        <v>0</v>
      </c>
      <c r="L436" s="174">
        <f>'[1]Hist&amp;Budget_WC'!AG$266</f>
        <v>0</v>
      </c>
      <c r="M436" s="174">
        <f>'[1]Hist&amp;Budget_WC'!AH$266</f>
        <v>0</v>
      </c>
      <c r="N436" s="175">
        <f>'[1]Hist&amp;Budget_WC'!AI$266</f>
        <v>0</v>
      </c>
      <c r="O436" s="167">
        <f>[1]Calcs_Gen!O$248</f>
        <v>0</v>
      </c>
      <c r="P436" s="175">
        <f>[1]Calcs_Gen!P$248</f>
        <v>0</v>
      </c>
      <c r="Q436" s="175">
        <f>[1]Calcs_Gen!Q$248</f>
        <v>0</v>
      </c>
      <c r="R436" s="175">
        <f>[1]Calcs_Gen!R$248</f>
        <v>0</v>
      </c>
      <c r="S436" s="175">
        <f>[1]Calcs_Gen!S$248</f>
        <v>0</v>
      </c>
      <c r="T436" s="175">
        <f>[1]Calcs_Gen!T$248</f>
        <v>0</v>
      </c>
      <c r="U436" s="175">
        <f>[1]Calcs_Gen!U$248</f>
        <v>0</v>
      </c>
      <c r="V436" s="175">
        <f>[1]Calcs_Gen!V$248</f>
        <v>0</v>
      </c>
      <c r="W436" s="175">
        <f>[1]Calcs_Gen!W$248</f>
        <v>0</v>
      </c>
      <c r="X436" s="175">
        <f>[1]Calcs_Gen!X$248</f>
        <v>0</v>
      </c>
      <c r="Y436" s="175">
        <f>[1]Calcs_Gen!Y$248</f>
        <v>0</v>
      </c>
      <c r="Z436" s="175">
        <f>[1]Calcs_Gen!Z$248</f>
        <v>0</v>
      </c>
      <c r="AA436" s="175">
        <f>[1]Calcs_Gen!AA$248</f>
        <v>0</v>
      </c>
      <c r="AB436" s="175">
        <f>[1]Calcs_Gen!AB$248</f>
        <v>0</v>
      </c>
      <c r="AC436" s="175">
        <f>[1]Calcs_Gen!AC$248</f>
        <v>0</v>
      </c>
      <c r="AD436" s="175">
        <f>[1]Calcs_Gen!AD$248</f>
        <v>0</v>
      </c>
      <c r="AE436" s="175">
        <f>[1]Calcs_Gen!AE$248</f>
        <v>0</v>
      </c>
      <c r="AF436" s="175">
        <f>[1]Calcs_Gen!AF$248</f>
        <v>0</v>
      </c>
      <c r="AG436" s="175">
        <f>[1]Calcs_Gen!AG$248</f>
        <v>0</v>
      </c>
      <c r="AH436" s="176">
        <f>[1]Calcs_Gen!AH$248</f>
        <v>0</v>
      </c>
    </row>
    <row r="437" spans="1:34" ht="12.75" customHeight="1" outlineLevel="2" x14ac:dyDescent="0.25">
      <c r="B437" s="140"/>
      <c r="C437" s="141"/>
      <c r="D437" s="169" t="s">
        <v>122</v>
      </c>
      <c r="E437" s="170"/>
      <c r="F437" s="170"/>
      <c r="G437" s="170"/>
      <c r="H437" s="170"/>
      <c r="I437" s="170"/>
      <c r="J437" s="170"/>
      <c r="K437" s="171">
        <f>SUM(K433:K436)</f>
        <v>-128</v>
      </c>
      <c r="L437" s="171">
        <f>SUM(L433:L436)</f>
        <v>2570</v>
      </c>
      <c r="M437" s="171">
        <f>SUM(M433:M436)</f>
        <v>4539</v>
      </c>
      <c r="N437" s="172">
        <f>SUM(N433:N436)</f>
        <v>-857</v>
      </c>
      <c r="O437" s="172">
        <f>SUM(O433:O436)</f>
        <v>-737.27812808951808</v>
      </c>
      <c r="P437" s="172">
        <f t="shared" ref="P437:AH437" si="59">SUM(P433:P436)</f>
        <v>-737.27812808951808</v>
      </c>
      <c r="Q437" s="172">
        <f t="shared" si="59"/>
        <v>-737.27812808951796</v>
      </c>
      <c r="R437" s="172">
        <f t="shared" si="59"/>
        <v>-737.27812808951796</v>
      </c>
      <c r="S437" s="172">
        <f t="shared" si="59"/>
        <v>-737.27812808951808</v>
      </c>
      <c r="T437" s="172">
        <f t="shared" si="59"/>
        <v>-737.27812808951796</v>
      </c>
      <c r="U437" s="172">
        <f t="shared" si="59"/>
        <v>-737.27812808951796</v>
      </c>
      <c r="V437" s="172">
        <f t="shared" si="59"/>
        <v>-712.66485735119193</v>
      </c>
      <c r="W437" s="172">
        <f t="shared" si="59"/>
        <v>-441.91887922960507</v>
      </c>
      <c r="X437" s="172">
        <f t="shared" si="59"/>
        <v>-441.91887922960518</v>
      </c>
      <c r="Y437" s="172">
        <f t="shared" si="59"/>
        <v>-441.91887922960501</v>
      </c>
      <c r="Z437" s="172">
        <f t="shared" si="59"/>
        <v>-441.91887922960507</v>
      </c>
      <c r="AA437" s="172">
        <f t="shared" si="59"/>
        <v>-441.91887922960501</v>
      </c>
      <c r="AB437" s="172">
        <f t="shared" si="59"/>
        <v>-441.91887922960507</v>
      </c>
      <c r="AC437" s="172">
        <f t="shared" si="59"/>
        <v>-441.91887922960507</v>
      </c>
      <c r="AD437" s="172">
        <f t="shared" si="59"/>
        <v>-314.35033065049913</v>
      </c>
      <c r="AE437" s="172">
        <f t="shared" si="59"/>
        <v>-314.35033065049913</v>
      </c>
      <c r="AF437" s="172">
        <f t="shared" si="59"/>
        <v>-314.35033065049907</v>
      </c>
      <c r="AG437" s="172">
        <f t="shared" si="59"/>
        <v>-163.06148881435291</v>
      </c>
      <c r="AH437" s="173">
        <f t="shared" si="59"/>
        <v>2.8179591993193756E-14</v>
      </c>
    </row>
    <row r="438" spans="1:34" ht="12.75" customHeight="1" outlineLevel="2" x14ac:dyDescent="0.25">
      <c r="B438" s="140"/>
      <c r="C438" s="141"/>
      <c r="D438" s="165"/>
      <c r="E438" s="143"/>
      <c r="F438" s="143"/>
      <c r="G438" s="143"/>
      <c r="H438" s="143"/>
      <c r="I438" s="143"/>
      <c r="J438" s="143"/>
      <c r="K438" s="177"/>
      <c r="L438" s="177"/>
      <c r="M438" s="177"/>
      <c r="N438" s="178"/>
      <c r="O438" s="178"/>
      <c r="P438" s="178"/>
      <c r="Q438" s="178"/>
      <c r="R438" s="178"/>
      <c r="S438" s="178"/>
      <c r="T438" s="178"/>
      <c r="U438" s="178"/>
      <c r="V438" s="178"/>
      <c r="W438" s="178"/>
      <c r="X438" s="178"/>
      <c r="Y438" s="178"/>
      <c r="Z438" s="178"/>
      <c r="AA438" s="178"/>
      <c r="AB438" s="178"/>
      <c r="AC438" s="178"/>
      <c r="AD438" s="178"/>
      <c r="AE438" s="178"/>
      <c r="AF438" s="178"/>
      <c r="AG438" s="178"/>
      <c r="AH438" s="179"/>
    </row>
    <row r="439" spans="1:34" ht="12.75" customHeight="1" outlineLevel="2" thickBot="1" x14ac:dyDescent="0.3">
      <c r="B439" s="140"/>
      <c r="C439" s="141"/>
      <c r="D439" s="147" t="s">
        <v>123</v>
      </c>
      <c r="E439" s="148"/>
      <c r="F439" s="148"/>
      <c r="G439" s="148"/>
      <c r="H439" s="148"/>
      <c r="I439" s="148"/>
      <c r="J439" s="148"/>
      <c r="K439" s="180">
        <f>SUM(K424,K430,K437)</f>
        <v>5102</v>
      </c>
      <c r="L439" s="180">
        <f>SUM(L424,L430,L437)</f>
        <v>-8807</v>
      </c>
      <c r="M439" s="180">
        <f>SUM(M424,M430,M437)</f>
        <v>3445</v>
      </c>
      <c r="N439" s="181">
        <f>SUM(N424,N430,N437)</f>
        <v>2637</v>
      </c>
      <c r="O439" s="182">
        <f>SUM(O424,O430,O437)</f>
        <v>1030.8490751068273</v>
      </c>
      <c r="P439" s="181">
        <f t="shared" ref="P439:AH439" si="60">SUM(P424,P430,P437)</f>
        <v>709.25355532615481</v>
      </c>
      <c r="Q439" s="181">
        <f t="shared" si="60"/>
        <v>269.95265445656867</v>
      </c>
      <c r="R439" s="181">
        <f t="shared" si="60"/>
        <v>225.52891564240406</v>
      </c>
      <c r="S439" s="181">
        <f t="shared" si="60"/>
        <v>217.53590515794326</v>
      </c>
      <c r="T439" s="181">
        <f t="shared" si="60"/>
        <v>233.05077020147462</v>
      </c>
      <c r="U439" s="181">
        <f t="shared" si="60"/>
        <v>233.4721250438414</v>
      </c>
      <c r="V439" s="181">
        <f t="shared" si="60"/>
        <v>287.48046433250977</v>
      </c>
      <c r="W439" s="181">
        <f t="shared" si="60"/>
        <v>232.95267475162052</v>
      </c>
      <c r="X439" s="181">
        <f t="shared" si="60"/>
        <v>275.92136011800108</v>
      </c>
      <c r="Y439" s="181">
        <f t="shared" si="60"/>
        <v>12075.403292584189</v>
      </c>
      <c r="Z439" s="181">
        <f t="shared" si="60"/>
        <v>12020.464476633526</v>
      </c>
      <c r="AA439" s="181">
        <f t="shared" si="60"/>
        <v>11870.054511034003</v>
      </c>
      <c r="AB439" s="181">
        <f t="shared" si="60"/>
        <v>11656.967010687982</v>
      </c>
      <c r="AC439" s="181">
        <f t="shared" si="60"/>
        <v>11235.98999205463</v>
      </c>
      <c r="AD439" s="181">
        <f t="shared" si="60"/>
        <v>11429.469615660293</v>
      </c>
      <c r="AE439" s="181">
        <f t="shared" si="60"/>
        <v>11267.244307141706</v>
      </c>
      <c r="AF439" s="181">
        <f t="shared" si="60"/>
        <v>11033.43947753246</v>
      </c>
      <c r="AG439" s="181">
        <f t="shared" si="60"/>
        <v>10703.876552025205</v>
      </c>
      <c r="AH439" s="183">
        <f t="shared" si="60"/>
        <v>11052.171523524212</v>
      </c>
    </row>
    <row r="440" spans="1:34" ht="12.75" customHeight="1" outlineLevel="2" thickTop="1" x14ac:dyDescent="0.25">
      <c r="B440" s="140"/>
      <c r="C440" s="141"/>
      <c r="D440" s="142"/>
      <c r="E440" s="143"/>
      <c r="F440" s="143"/>
      <c r="G440" s="143"/>
      <c r="H440" s="143"/>
      <c r="I440" s="143"/>
      <c r="J440" s="143"/>
      <c r="K440" s="177"/>
      <c r="L440" s="177"/>
      <c r="M440" s="177"/>
      <c r="N440" s="178"/>
      <c r="O440" s="178"/>
      <c r="P440" s="178"/>
      <c r="Q440" s="178"/>
      <c r="R440" s="178"/>
      <c r="S440" s="178"/>
      <c r="T440" s="178"/>
      <c r="U440" s="178"/>
      <c r="V440" s="178"/>
      <c r="W440" s="178"/>
      <c r="X440" s="178"/>
      <c r="Y440" s="178"/>
      <c r="Z440" s="178"/>
      <c r="AA440" s="178"/>
      <c r="AB440" s="178"/>
      <c r="AC440" s="178"/>
      <c r="AD440" s="178"/>
      <c r="AE440" s="178"/>
      <c r="AF440" s="178"/>
      <c r="AG440" s="178"/>
      <c r="AH440" s="179"/>
    </row>
    <row r="441" spans="1:34" ht="10.5" outlineLevel="2" x14ac:dyDescent="0.25">
      <c r="B441" s="140"/>
      <c r="C441" s="141"/>
      <c r="D441" s="184" t="s">
        <v>124</v>
      </c>
      <c r="E441" s="143"/>
      <c r="F441" s="143"/>
      <c r="G441" s="143"/>
      <c r="H441" s="143"/>
      <c r="I441" s="143"/>
      <c r="J441" s="143"/>
      <c r="K441" s="185">
        <f>'[1]Hist&amp;Budget_WC'!AF$271</f>
        <v>2845</v>
      </c>
      <c r="L441" s="174">
        <f>K443</f>
        <v>7947</v>
      </c>
      <c r="M441" s="174">
        <f>L443</f>
        <v>-860</v>
      </c>
      <c r="N441" s="175">
        <f>'[1]Hist&amp;Budget_WC'!AI271</f>
        <v>7163</v>
      </c>
      <c r="O441" s="175">
        <f>N443</f>
        <v>9800</v>
      </c>
      <c r="P441" s="175">
        <f t="shared" ref="P441:AH441" si="61">O443</f>
        <v>10830.849075106828</v>
      </c>
      <c r="Q441" s="175">
        <f t="shared" si="61"/>
        <v>11540.102630432983</v>
      </c>
      <c r="R441" s="175">
        <f t="shared" si="61"/>
        <v>11810.055284889551</v>
      </c>
      <c r="S441" s="175">
        <f t="shared" si="61"/>
        <v>12035.584200531956</v>
      </c>
      <c r="T441" s="175">
        <f t="shared" si="61"/>
        <v>12253.120105689899</v>
      </c>
      <c r="U441" s="175">
        <f t="shared" si="61"/>
        <v>12486.170875891374</v>
      </c>
      <c r="V441" s="175">
        <f t="shared" si="61"/>
        <v>12719.643000935215</v>
      </c>
      <c r="W441" s="175">
        <f t="shared" si="61"/>
        <v>13007.123465267725</v>
      </c>
      <c r="X441" s="175">
        <f t="shared" si="61"/>
        <v>13240.076140019346</v>
      </c>
      <c r="Y441" s="175">
        <f t="shared" si="61"/>
        <v>13515.997500137348</v>
      </c>
      <c r="Z441" s="175">
        <f t="shared" si="61"/>
        <v>25591.400792721535</v>
      </c>
      <c r="AA441" s="175">
        <f t="shared" si="61"/>
        <v>37611.865269355061</v>
      </c>
      <c r="AB441" s="175">
        <f t="shared" si="61"/>
        <v>49481.919780389064</v>
      </c>
      <c r="AC441" s="175">
        <f t="shared" si="61"/>
        <v>61138.88679107705</v>
      </c>
      <c r="AD441" s="175">
        <f t="shared" si="61"/>
        <v>72374.87678313168</v>
      </c>
      <c r="AE441" s="175">
        <f t="shared" si="61"/>
        <v>83804.346398791968</v>
      </c>
      <c r="AF441" s="175">
        <f t="shared" si="61"/>
        <v>95071.590705933675</v>
      </c>
      <c r="AG441" s="175">
        <f t="shared" si="61"/>
        <v>106105.03018346614</v>
      </c>
      <c r="AH441" s="176">
        <f t="shared" si="61"/>
        <v>116808.90673549134</v>
      </c>
    </row>
    <row r="442" spans="1:34" ht="12.75" customHeight="1" outlineLevel="2" x14ac:dyDescent="0.25">
      <c r="B442" s="140"/>
      <c r="C442" s="141"/>
      <c r="D442" s="184"/>
      <c r="E442" s="143"/>
      <c r="F442" s="143"/>
      <c r="G442" s="143"/>
      <c r="H442" s="143"/>
      <c r="I442" s="143"/>
      <c r="J442" s="143"/>
      <c r="K442" s="177"/>
      <c r="L442" s="177"/>
      <c r="M442" s="177"/>
      <c r="N442" s="178"/>
      <c r="O442" s="178"/>
      <c r="P442" s="178"/>
      <c r="Q442" s="178"/>
      <c r="R442" s="178"/>
      <c r="S442" s="178"/>
      <c r="T442" s="178"/>
      <c r="U442" s="178"/>
      <c r="V442" s="178"/>
      <c r="W442" s="178"/>
      <c r="X442" s="178"/>
      <c r="Y442" s="178"/>
      <c r="Z442" s="178"/>
      <c r="AA442" s="178"/>
      <c r="AB442" s="178"/>
      <c r="AC442" s="178"/>
      <c r="AD442" s="178"/>
      <c r="AE442" s="178"/>
      <c r="AF442" s="178"/>
      <c r="AG442" s="178"/>
      <c r="AH442" s="179"/>
    </row>
    <row r="443" spans="1:34" s="195" customFormat="1" ht="25.4" customHeight="1" outlineLevel="2" x14ac:dyDescent="0.25">
      <c r="A443" s="186"/>
      <c r="B443" s="187"/>
      <c r="C443" s="188"/>
      <c r="D443" s="189" t="s">
        <v>125</v>
      </c>
      <c r="E443" s="190"/>
      <c r="F443" s="190"/>
      <c r="G443" s="190"/>
      <c r="H443" s="190"/>
      <c r="I443" s="190"/>
      <c r="J443" s="190"/>
      <c r="K443" s="191">
        <f>SUM(K439,K441)</f>
        <v>7947</v>
      </c>
      <c r="L443" s="191">
        <f>SUM(L439,L441)</f>
        <v>-860</v>
      </c>
      <c r="M443" s="191">
        <f>SUM(M439,M441)</f>
        <v>2585</v>
      </c>
      <c r="N443" s="192">
        <f>SUM(N439,N441)</f>
        <v>9800</v>
      </c>
      <c r="O443" s="193">
        <f>SUM(O439,O441)</f>
        <v>10830.849075106828</v>
      </c>
      <c r="P443" s="192">
        <f t="shared" ref="P443:AH443" si="62">SUM(P439,P441)</f>
        <v>11540.102630432983</v>
      </c>
      <c r="Q443" s="192">
        <f t="shared" si="62"/>
        <v>11810.055284889551</v>
      </c>
      <c r="R443" s="192">
        <f t="shared" si="62"/>
        <v>12035.584200531956</v>
      </c>
      <c r="S443" s="192">
        <f t="shared" si="62"/>
        <v>12253.120105689899</v>
      </c>
      <c r="T443" s="192">
        <f t="shared" si="62"/>
        <v>12486.170875891374</v>
      </c>
      <c r="U443" s="192">
        <f t="shared" si="62"/>
        <v>12719.643000935215</v>
      </c>
      <c r="V443" s="192">
        <f t="shared" si="62"/>
        <v>13007.123465267725</v>
      </c>
      <c r="W443" s="192">
        <f t="shared" si="62"/>
        <v>13240.076140019346</v>
      </c>
      <c r="X443" s="192">
        <f t="shared" si="62"/>
        <v>13515.997500137348</v>
      </c>
      <c r="Y443" s="192">
        <f t="shared" si="62"/>
        <v>25591.400792721535</v>
      </c>
      <c r="Z443" s="192">
        <f t="shared" si="62"/>
        <v>37611.865269355061</v>
      </c>
      <c r="AA443" s="192">
        <f t="shared" si="62"/>
        <v>49481.919780389064</v>
      </c>
      <c r="AB443" s="192">
        <f t="shared" si="62"/>
        <v>61138.88679107705</v>
      </c>
      <c r="AC443" s="192">
        <f t="shared" si="62"/>
        <v>72374.87678313168</v>
      </c>
      <c r="AD443" s="192">
        <f t="shared" si="62"/>
        <v>83804.346398791968</v>
      </c>
      <c r="AE443" s="192">
        <f t="shared" si="62"/>
        <v>95071.590705933675</v>
      </c>
      <c r="AF443" s="192">
        <f t="shared" si="62"/>
        <v>106105.03018346614</v>
      </c>
      <c r="AG443" s="192">
        <f t="shared" si="62"/>
        <v>116808.90673549134</v>
      </c>
      <c r="AH443" s="194">
        <f t="shared" si="62"/>
        <v>127861.07825901556</v>
      </c>
    </row>
    <row r="444" spans="1:34" ht="12.75" customHeight="1" outlineLevel="2" x14ac:dyDescent="0.25">
      <c r="B444" s="140"/>
      <c r="C444" s="141"/>
      <c r="D444" s="196" t="s">
        <v>126</v>
      </c>
      <c r="E444" s="143"/>
      <c r="F444" s="143"/>
      <c r="G444" s="143"/>
      <c r="H444" s="143"/>
      <c r="I444" s="143"/>
      <c r="J444" s="143"/>
      <c r="K444" s="185">
        <f t="shared" ref="K444:AH444" si="63">SUM(K366,K374)</f>
        <v>15526</v>
      </c>
      <c r="L444" s="174">
        <f t="shared" si="63"/>
        <v>13904</v>
      </c>
      <c r="M444" s="174">
        <f t="shared" si="63"/>
        <v>17046</v>
      </c>
      <c r="N444" s="175">
        <f t="shared" si="63"/>
        <v>0</v>
      </c>
      <c r="O444" s="175">
        <f t="shared" si="63"/>
        <v>0</v>
      </c>
      <c r="P444" s="175">
        <f t="shared" si="63"/>
        <v>0</v>
      </c>
      <c r="Q444" s="175">
        <f t="shared" si="63"/>
        <v>0</v>
      </c>
      <c r="R444" s="175">
        <f t="shared" si="63"/>
        <v>0</v>
      </c>
      <c r="S444" s="175">
        <f t="shared" si="63"/>
        <v>0</v>
      </c>
      <c r="T444" s="175">
        <f t="shared" si="63"/>
        <v>0</v>
      </c>
      <c r="U444" s="175">
        <f t="shared" si="63"/>
        <v>0</v>
      </c>
      <c r="V444" s="175">
        <f t="shared" si="63"/>
        <v>0</v>
      </c>
      <c r="W444" s="175">
        <f t="shared" si="63"/>
        <v>0</v>
      </c>
      <c r="X444" s="175">
        <f t="shared" si="63"/>
        <v>0</v>
      </c>
      <c r="Y444" s="175">
        <f t="shared" si="63"/>
        <v>0</v>
      </c>
      <c r="Z444" s="175">
        <f t="shared" si="63"/>
        <v>0</v>
      </c>
      <c r="AA444" s="175">
        <f t="shared" si="63"/>
        <v>0</v>
      </c>
      <c r="AB444" s="175">
        <f t="shared" si="63"/>
        <v>0</v>
      </c>
      <c r="AC444" s="175">
        <f t="shared" si="63"/>
        <v>0</v>
      </c>
      <c r="AD444" s="175">
        <f t="shared" si="63"/>
        <v>0</v>
      </c>
      <c r="AE444" s="175">
        <f t="shared" si="63"/>
        <v>0</v>
      </c>
      <c r="AF444" s="175">
        <f t="shared" si="63"/>
        <v>0</v>
      </c>
      <c r="AG444" s="175">
        <f t="shared" si="63"/>
        <v>0</v>
      </c>
      <c r="AH444" s="176">
        <f t="shared" si="63"/>
        <v>0</v>
      </c>
    </row>
    <row r="445" spans="1:34" ht="12.75" customHeight="1" outlineLevel="2" x14ac:dyDescent="0.25">
      <c r="B445" s="140"/>
      <c r="C445" s="141"/>
      <c r="D445" s="184"/>
      <c r="E445" s="143"/>
      <c r="F445" s="143"/>
      <c r="G445" s="143"/>
      <c r="H445" s="143"/>
      <c r="I445" s="143"/>
      <c r="J445" s="143"/>
      <c r="K445" s="177"/>
      <c r="L445" s="177"/>
      <c r="M445" s="177"/>
      <c r="N445" s="178"/>
      <c r="O445" s="178"/>
      <c r="P445" s="178"/>
      <c r="Q445" s="178"/>
      <c r="R445" s="178"/>
      <c r="S445" s="178"/>
      <c r="T445" s="178"/>
      <c r="U445" s="178"/>
      <c r="V445" s="178"/>
      <c r="W445" s="178"/>
      <c r="X445" s="178"/>
      <c r="Y445" s="178"/>
      <c r="Z445" s="178"/>
      <c r="AA445" s="178"/>
      <c r="AB445" s="178"/>
      <c r="AC445" s="178"/>
      <c r="AD445" s="178"/>
      <c r="AE445" s="178"/>
      <c r="AF445" s="178"/>
      <c r="AG445" s="178"/>
      <c r="AH445" s="179"/>
    </row>
    <row r="446" spans="1:34" ht="29.5" customHeight="1" outlineLevel="2" thickBot="1" x14ac:dyDescent="0.3">
      <c r="B446" s="140"/>
      <c r="C446" s="141"/>
      <c r="D446" s="197" t="s">
        <v>127</v>
      </c>
      <c r="E446" s="198"/>
      <c r="F446" s="198"/>
      <c r="G446" s="198"/>
      <c r="H446" s="198"/>
      <c r="I446" s="198"/>
      <c r="J446" s="198"/>
      <c r="K446" s="199">
        <f>SUM(K443:K445)</f>
        <v>23473</v>
      </c>
      <c r="L446" s="199">
        <f t="shared" ref="L446:AH446" si="64">SUM(L443:L445)</f>
        <v>13044</v>
      </c>
      <c r="M446" s="199">
        <f t="shared" si="64"/>
        <v>19631</v>
      </c>
      <c r="N446" s="200">
        <f t="shared" si="64"/>
        <v>9800</v>
      </c>
      <c r="O446" s="201">
        <f t="shared" si="64"/>
        <v>10830.849075106828</v>
      </c>
      <c r="P446" s="200">
        <f t="shared" si="64"/>
        <v>11540.102630432983</v>
      </c>
      <c r="Q446" s="200">
        <f t="shared" si="64"/>
        <v>11810.055284889551</v>
      </c>
      <c r="R446" s="200">
        <f t="shared" si="64"/>
        <v>12035.584200531956</v>
      </c>
      <c r="S446" s="200">
        <f t="shared" si="64"/>
        <v>12253.120105689899</v>
      </c>
      <c r="T446" s="200">
        <f t="shared" si="64"/>
        <v>12486.170875891374</v>
      </c>
      <c r="U446" s="200">
        <f t="shared" si="64"/>
        <v>12719.643000935215</v>
      </c>
      <c r="V446" s="200">
        <f t="shared" si="64"/>
        <v>13007.123465267725</v>
      </c>
      <c r="W446" s="200">
        <f t="shared" si="64"/>
        <v>13240.076140019346</v>
      </c>
      <c r="X446" s="200">
        <f t="shared" si="64"/>
        <v>13515.997500137348</v>
      </c>
      <c r="Y446" s="200">
        <f t="shared" si="64"/>
        <v>25591.400792721535</v>
      </c>
      <c r="Z446" s="200">
        <f t="shared" si="64"/>
        <v>37611.865269355061</v>
      </c>
      <c r="AA446" s="200">
        <f t="shared" si="64"/>
        <v>49481.919780389064</v>
      </c>
      <c r="AB446" s="200">
        <f t="shared" si="64"/>
        <v>61138.88679107705</v>
      </c>
      <c r="AC446" s="200">
        <f t="shared" si="64"/>
        <v>72374.87678313168</v>
      </c>
      <c r="AD446" s="200">
        <f t="shared" si="64"/>
        <v>83804.346398791968</v>
      </c>
      <c r="AE446" s="200">
        <f t="shared" si="64"/>
        <v>95071.590705933675</v>
      </c>
      <c r="AF446" s="200">
        <f t="shared" si="64"/>
        <v>106105.03018346614</v>
      </c>
      <c r="AG446" s="200">
        <f t="shared" si="64"/>
        <v>116808.90673549134</v>
      </c>
      <c r="AH446" s="202">
        <f t="shared" si="64"/>
        <v>127861.07825901556</v>
      </c>
    </row>
    <row r="447" spans="1:34" ht="12.75" customHeight="1" outlineLevel="2" x14ac:dyDescent="0.25">
      <c r="B447" s="140"/>
      <c r="C447" s="141"/>
    </row>
    <row r="448" spans="1:34" ht="12.75" hidden="1" customHeight="1" outlineLevel="4" x14ac:dyDescent="0.25">
      <c r="B448" s="140"/>
      <c r="C448" s="141"/>
      <c r="D448" s="130" t="s">
        <v>72</v>
      </c>
    </row>
    <row r="449" spans="1:35" s="37" customFormat="1" ht="10.5" hidden="1" outlineLevel="4" x14ac:dyDescent="0.25">
      <c r="A449" s="157"/>
      <c r="B449" s="97"/>
      <c r="C449" s="125"/>
      <c r="D449" s="36" t="s">
        <v>128</v>
      </c>
      <c r="E449" s="131">
        <f>SUM(K449:AH449)</f>
        <v>0</v>
      </c>
      <c r="F449" s="203"/>
      <c r="G449" s="24"/>
      <c r="H449" s="24"/>
      <c r="I449" s="24"/>
      <c r="J449" s="24"/>
      <c r="K449" s="132">
        <f t="shared" ref="K449:AH449" si="65">IF(ROUND(K443-SUM(K365,K373),0)&lt;&gt;0,1,0)</f>
        <v>0</v>
      </c>
      <c r="L449" s="132">
        <f t="shared" si="65"/>
        <v>0</v>
      </c>
      <c r="M449" s="132">
        <f t="shared" si="65"/>
        <v>0</v>
      </c>
      <c r="N449" s="132">
        <f t="shared" si="65"/>
        <v>0</v>
      </c>
      <c r="O449" s="132">
        <f t="shared" si="65"/>
        <v>0</v>
      </c>
      <c r="P449" s="132">
        <f t="shared" si="65"/>
        <v>0</v>
      </c>
      <c r="Q449" s="132">
        <f t="shared" si="65"/>
        <v>0</v>
      </c>
      <c r="R449" s="132">
        <f t="shared" si="65"/>
        <v>0</v>
      </c>
      <c r="S449" s="132">
        <f t="shared" si="65"/>
        <v>0</v>
      </c>
      <c r="T449" s="132">
        <f t="shared" si="65"/>
        <v>0</v>
      </c>
      <c r="U449" s="132">
        <f t="shared" si="65"/>
        <v>0</v>
      </c>
      <c r="V449" s="132">
        <f t="shared" si="65"/>
        <v>0</v>
      </c>
      <c r="W449" s="132">
        <f t="shared" si="65"/>
        <v>0</v>
      </c>
      <c r="X449" s="132">
        <f t="shared" si="65"/>
        <v>0</v>
      </c>
      <c r="Y449" s="132">
        <f t="shared" si="65"/>
        <v>0</v>
      </c>
      <c r="Z449" s="132">
        <f t="shared" si="65"/>
        <v>0</v>
      </c>
      <c r="AA449" s="132">
        <f t="shared" si="65"/>
        <v>0</v>
      </c>
      <c r="AB449" s="132">
        <f t="shared" si="65"/>
        <v>0</v>
      </c>
      <c r="AC449" s="132">
        <f t="shared" si="65"/>
        <v>0</v>
      </c>
      <c r="AD449" s="132">
        <f t="shared" si="65"/>
        <v>0</v>
      </c>
      <c r="AE449" s="132">
        <f t="shared" si="65"/>
        <v>0</v>
      </c>
      <c r="AF449" s="132">
        <f t="shared" si="65"/>
        <v>0</v>
      </c>
      <c r="AG449" s="132">
        <f t="shared" si="65"/>
        <v>0</v>
      </c>
      <c r="AH449" s="132">
        <f t="shared" si="65"/>
        <v>0</v>
      </c>
    </row>
    <row r="450" spans="1:35" ht="12.75" hidden="1" customHeight="1" outlineLevel="4" x14ac:dyDescent="0.25">
      <c r="B450" s="140"/>
      <c r="C450" s="141"/>
      <c r="D450" s="36" t="s">
        <v>148</v>
      </c>
      <c r="E450" s="131">
        <f>SUM(K450:AH450)</f>
        <v>0</v>
      </c>
      <c r="K450" s="132">
        <f>IF(ROUND(K439-'[1]Hist&amp;Budget_WC'!AF$269,0)&lt;&gt;0,1,0)</f>
        <v>0</v>
      </c>
      <c r="L450" s="132">
        <f>IF(ROUND(L439-'[1]Hist&amp;Budget_WC'!AG$269,0)&lt;&gt;0,1,0)</f>
        <v>0</v>
      </c>
      <c r="M450" s="132">
        <f>IF(ROUND(M439-'[1]Hist&amp;Budget_WC'!AH$269,0)&lt;&gt;0,1,0)</f>
        <v>0</v>
      </c>
      <c r="N450" s="132">
        <f>IF(ROUND(N439-'[1]Hist&amp;Budget_WC'!AI$269,0)&lt;&gt;0,1,0)</f>
        <v>0</v>
      </c>
      <c r="O450" s="132">
        <f>IF(ROUND(O439-[1]Calcs_Gen!O$251,0)&lt;&gt;0,1,0)</f>
        <v>0</v>
      </c>
      <c r="P450" s="132">
        <f>IF(ROUND(P439-[1]Calcs_Gen!P$251,0)&lt;&gt;0,1,0)</f>
        <v>0</v>
      </c>
      <c r="Q450" s="132">
        <f>IF(ROUND(Q439-[1]Calcs_Gen!Q$251,0)&lt;&gt;0,1,0)</f>
        <v>0</v>
      </c>
      <c r="R450" s="132">
        <f>IF(ROUND(R439-[1]Calcs_Gen!R$251,0)&lt;&gt;0,1,0)</f>
        <v>0</v>
      </c>
      <c r="S450" s="132">
        <f>IF(ROUND(S439-[1]Calcs_Gen!S$251,0)&lt;&gt;0,1,0)</f>
        <v>0</v>
      </c>
      <c r="T450" s="132">
        <f>IF(ROUND(T439-[1]Calcs_Gen!T$251,0)&lt;&gt;0,1,0)</f>
        <v>0</v>
      </c>
      <c r="U450" s="132">
        <f>IF(ROUND(U439-[1]Calcs_Gen!U$251,0)&lt;&gt;0,1,0)</f>
        <v>0</v>
      </c>
      <c r="V450" s="132">
        <f>IF(ROUND(V439-[1]Calcs_Gen!V$251,0)&lt;&gt;0,1,0)</f>
        <v>0</v>
      </c>
      <c r="W450" s="132">
        <f>IF(ROUND(W439-[1]Calcs_Gen!W$251,0)&lt;&gt;0,1,0)</f>
        <v>0</v>
      </c>
      <c r="X450" s="132">
        <f>IF(ROUND(X439-[1]Calcs_Gen!X$251,0)&lt;&gt;0,1,0)</f>
        <v>0</v>
      </c>
      <c r="Y450" s="132">
        <f>IF(ROUND(Y439-[1]Calcs_Gen!Y$251,0)&lt;&gt;0,1,0)</f>
        <v>0</v>
      </c>
      <c r="Z450" s="132">
        <f>IF(ROUND(Z439-[1]Calcs_Gen!Z$251,0)&lt;&gt;0,1,0)</f>
        <v>0</v>
      </c>
      <c r="AA450" s="132">
        <f>IF(ROUND(AA439-[1]Calcs_Gen!AA$251,0)&lt;&gt;0,1,0)</f>
        <v>0</v>
      </c>
      <c r="AB450" s="132">
        <f>IF(ROUND(AB439-[1]Calcs_Gen!AB$251,0)&lt;&gt;0,1,0)</f>
        <v>0</v>
      </c>
      <c r="AC450" s="132">
        <f>IF(ROUND(AC439-[1]Calcs_Gen!AC$251,0)&lt;&gt;0,1,0)</f>
        <v>0</v>
      </c>
      <c r="AD450" s="132">
        <f>IF(ROUND(AD439-[1]Calcs_Gen!AD$251,0)&lt;&gt;0,1,0)</f>
        <v>0</v>
      </c>
      <c r="AE450" s="132">
        <f>IF(ROUND(AE439-[1]Calcs_Gen!AE$251,0)&lt;&gt;0,1,0)</f>
        <v>0</v>
      </c>
      <c r="AF450" s="132">
        <f>IF(ROUND(AF439-[1]Calcs_Gen!AF$251,0)&lt;&gt;0,1,0)</f>
        <v>0</v>
      </c>
      <c r="AG450" s="132">
        <f>IF(ROUND(AG439-[1]Calcs_Gen!AG$251,0)&lt;&gt;0,1,0)</f>
        <v>0</v>
      </c>
      <c r="AH450" s="132">
        <f>IF(ROUND(AH439-[1]Calcs_Gen!AH$251,0)&lt;&gt;0,1,0)</f>
        <v>0</v>
      </c>
    </row>
    <row r="451" spans="1:35" ht="12.75" customHeight="1" outlineLevel="1" x14ac:dyDescent="0.25"/>
    <row r="452" spans="1:35" s="10" customFormat="1" ht="13" x14ac:dyDescent="0.2">
      <c r="A452" s="32">
        <f ca="1">MAX(MAX($A$2:A451),$A$2*[1]Tables_A!$F$52)+Sxn</f>
        <v>2305</v>
      </c>
      <c r="B452" s="49" t="str">
        <f>[1]Gen_WC!$D$50</f>
        <v>Water</v>
      </c>
      <c r="C452" s="7"/>
      <c r="D452" s="7"/>
      <c r="E452" s="8"/>
      <c r="F452" s="8"/>
      <c r="G452" s="8"/>
      <c r="H452" s="8"/>
      <c r="I452" s="8"/>
      <c r="J452" s="8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</row>
    <row r="453" spans="1:35" ht="12.75" hidden="1" customHeight="1" outlineLevel="1" x14ac:dyDescent="0.3">
      <c r="D453" s="162"/>
      <c r="E453" s="143"/>
      <c r="F453" s="143"/>
      <c r="G453" s="143"/>
      <c r="H453" s="143"/>
      <c r="I453" s="25"/>
      <c r="J453" s="25"/>
      <c r="K453" s="25"/>
      <c r="L453" s="25"/>
      <c r="M453" s="25"/>
      <c r="N453" s="25"/>
      <c r="O453" s="223"/>
      <c r="P453" s="232"/>
      <c r="Q453" s="232"/>
      <c r="R453" s="232"/>
      <c r="S453" s="232"/>
      <c r="T453" s="232"/>
      <c r="U453" s="232"/>
      <c r="V453" s="232"/>
      <c r="W453" s="232"/>
      <c r="X453" s="232"/>
      <c r="Y453" s="232"/>
      <c r="Z453" s="232"/>
      <c r="AA453" s="232"/>
      <c r="AB453" s="232"/>
      <c r="AC453" s="232"/>
      <c r="AD453" s="232"/>
      <c r="AE453" s="232"/>
      <c r="AF453" s="232"/>
      <c r="AG453" s="232"/>
      <c r="AH453" s="232"/>
      <c r="AI453" s="232"/>
    </row>
    <row r="454" spans="1:35" s="37" customFormat="1" ht="12" hidden="1" outlineLevel="2" x14ac:dyDescent="0.25">
      <c r="A454" s="34"/>
      <c r="B454" s="39">
        <f ca="1">MAX($A$7:B453)+Sbsxn</f>
        <v>2305.0100000000002</v>
      </c>
      <c r="C454" s="40" t="str">
        <f>PLC</f>
        <v>Comprehensive Income Statement</v>
      </c>
      <c r="D454" s="50"/>
      <c r="E454" s="24"/>
      <c r="F454" s="24"/>
      <c r="G454" s="24"/>
      <c r="H454" s="24"/>
      <c r="I454" s="24"/>
      <c r="J454" s="24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</row>
    <row r="455" spans="1:35" s="37" customFormat="1" ht="12.5" hidden="1" outlineLevel="2" thickBot="1" x14ac:dyDescent="0.3">
      <c r="A455" s="34"/>
      <c r="B455" s="39"/>
      <c r="C455" s="48"/>
      <c r="D455" s="50"/>
      <c r="E455" s="24"/>
      <c r="F455" s="24"/>
      <c r="G455" s="24"/>
      <c r="H455" s="24"/>
      <c r="I455" s="24"/>
      <c r="J455" s="24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</row>
    <row r="456" spans="1:35" s="69" customFormat="1" ht="13.4" hidden="1" customHeight="1" outlineLevel="2" x14ac:dyDescent="0.3">
      <c r="A456" s="65"/>
      <c r="B456" s="39"/>
      <c r="C456" s="48"/>
      <c r="D456" s="66" t="str">
        <f>MdlClient&amp;" Long Term Financial Plan "&amp;$E$39</f>
        <v>Federation Council Long Term Financial Plan 2021/22 - 2031/32</v>
      </c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8"/>
    </row>
    <row r="457" spans="1:35" s="69" customFormat="1" ht="13.4" hidden="1" customHeight="1" outlineLevel="2" thickBot="1" x14ac:dyDescent="0.35">
      <c r="A457" s="65"/>
      <c r="B457" s="39"/>
      <c r="C457" s="48"/>
      <c r="D457" s="70" t="str">
        <f>B452&amp;" - Income Statement Projections"</f>
        <v>Water - Income Statement Projections</v>
      </c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71"/>
      <c r="AD457" s="71"/>
      <c r="AE457" s="71"/>
      <c r="AF457" s="71"/>
      <c r="AG457" s="71"/>
      <c r="AH457" s="72"/>
    </row>
    <row r="458" spans="1:35" s="69" customFormat="1" ht="24.5" hidden="1" outlineLevel="2" thickBot="1" x14ac:dyDescent="0.35">
      <c r="A458" s="65"/>
      <c r="B458" s="39"/>
      <c r="C458" s="48"/>
      <c r="D458" s="73"/>
      <c r="E458" s="74"/>
      <c r="F458" s="74"/>
      <c r="G458" s="74"/>
      <c r="H458" s="74"/>
      <c r="I458" s="74"/>
      <c r="J458" s="74"/>
      <c r="K458" s="75" t="s">
        <v>41</v>
      </c>
      <c r="L458" s="75" t="s">
        <v>41</v>
      </c>
      <c r="M458" s="75" t="s">
        <v>41</v>
      </c>
      <c r="N458" s="76" t="s">
        <v>42</v>
      </c>
      <c r="O458" s="77" t="s">
        <v>43</v>
      </c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  <c r="AH458" s="79"/>
    </row>
    <row r="459" spans="1:35" s="69" customFormat="1" ht="12" hidden="1" outlineLevel="2" x14ac:dyDescent="0.3">
      <c r="A459" s="65"/>
      <c r="B459" s="39"/>
      <c r="C459" s="48"/>
      <c r="D459" s="80" t="s">
        <v>44</v>
      </c>
      <c r="E459" s="81"/>
      <c r="F459" s="81"/>
      <c r="G459" s="81"/>
      <c r="H459" s="81"/>
      <c r="I459" s="81"/>
      <c r="J459" s="82"/>
      <c r="K459" s="84">
        <f>YEAR(K$29)</f>
        <v>2019</v>
      </c>
      <c r="L459" s="84">
        <f t="shared" ref="L459:AH459" si="66">YEAR(L$29)</f>
        <v>2020</v>
      </c>
      <c r="M459" s="84">
        <f t="shared" si="66"/>
        <v>2021</v>
      </c>
      <c r="N459" s="85">
        <f t="shared" si="66"/>
        <v>2022</v>
      </c>
      <c r="O459" s="86">
        <f t="shared" si="66"/>
        <v>2023</v>
      </c>
      <c r="P459" s="87">
        <f t="shared" si="66"/>
        <v>2024</v>
      </c>
      <c r="Q459" s="87">
        <f t="shared" si="66"/>
        <v>2025</v>
      </c>
      <c r="R459" s="87">
        <f t="shared" si="66"/>
        <v>2026</v>
      </c>
      <c r="S459" s="87">
        <f t="shared" si="66"/>
        <v>2027</v>
      </c>
      <c r="T459" s="87">
        <f t="shared" si="66"/>
        <v>2028</v>
      </c>
      <c r="U459" s="87">
        <f t="shared" si="66"/>
        <v>2029</v>
      </c>
      <c r="V459" s="87">
        <f t="shared" si="66"/>
        <v>2030</v>
      </c>
      <c r="W459" s="87">
        <f t="shared" si="66"/>
        <v>2031</v>
      </c>
      <c r="X459" s="87">
        <f t="shared" si="66"/>
        <v>2032</v>
      </c>
      <c r="Y459" s="87">
        <f t="shared" si="66"/>
        <v>2033</v>
      </c>
      <c r="Z459" s="87">
        <f t="shared" si="66"/>
        <v>2034</v>
      </c>
      <c r="AA459" s="87">
        <f t="shared" si="66"/>
        <v>2035</v>
      </c>
      <c r="AB459" s="87">
        <f t="shared" si="66"/>
        <v>2036</v>
      </c>
      <c r="AC459" s="87">
        <f t="shared" si="66"/>
        <v>2037</v>
      </c>
      <c r="AD459" s="87">
        <f t="shared" si="66"/>
        <v>2038</v>
      </c>
      <c r="AE459" s="87">
        <f t="shared" si="66"/>
        <v>2039</v>
      </c>
      <c r="AF459" s="87">
        <f t="shared" si="66"/>
        <v>2040</v>
      </c>
      <c r="AG459" s="87">
        <f t="shared" si="66"/>
        <v>2041</v>
      </c>
      <c r="AH459" s="88">
        <f t="shared" si="66"/>
        <v>2042</v>
      </c>
    </row>
    <row r="460" spans="1:35" s="69" customFormat="1" ht="12.5" hidden="1" outlineLevel="2" thickBot="1" x14ac:dyDescent="0.35">
      <c r="A460" s="65"/>
      <c r="B460" s="39"/>
      <c r="C460" s="48"/>
      <c r="D460" s="134"/>
      <c r="E460" s="90"/>
      <c r="F460" s="90"/>
      <c r="G460" s="90"/>
      <c r="H460" s="90"/>
      <c r="I460" s="90"/>
      <c r="J460" s="91"/>
      <c r="K460" s="92" t="s">
        <v>45</v>
      </c>
      <c r="L460" s="92" t="str">
        <f>$K$62</f>
        <v>$000s</v>
      </c>
      <c r="M460" s="92" t="str">
        <f t="shared" ref="M460:AH460" si="67">$K$62</f>
        <v>$000s</v>
      </c>
      <c r="N460" s="93" t="str">
        <f t="shared" si="67"/>
        <v>$000s</v>
      </c>
      <c r="O460" s="94" t="str">
        <f t="shared" si="67"/>
        <v>$000s</v>
      </c>
      <c r="P460" s="95" t="str">
        <f t="shared" si="67"/>
        <v>$000s</v>
      </c>
      <c r="Q460" s="95" t="str">
        <f t="shared" si="67"/>
        <v>$000s</v>
      </c>
      <c r="R460" s="95" t="str">
        <f t="shared" si="67"/>
        <v>$000s</v>
      </c>
      <c r="S460" s="95" t="str">
        <f t="shared" si="67"/>
        <v>$000s</v>
      </c>
      <c r="T460" s="95" t="str">
        <f t="shared" si="67"/>
        <v>$000s</v>
      </c>
      <c r="U460" s="95" t="str">
        <f t="shared" si="67"/>
        <v>$000s</v>
      </c>
      <c r="V460" s="95" t="str">
        <f t="shared" si="67"/>
        <v>$000s</v>
      </c>
      <c r="W460" s="95" t="str">
        <f t="shared" si="67"/>
        <v>$000s</v>
      </c>
      <c r="X460" s="95" t="str">
        <f t="shared" si="67"/>
        <v>$000s</v>
      </c>
      <c r="Y460" s="95" t="str">
        <f t="shared" si="67"/>
        <v>$000s</v>
      </c>
      <c r="Z460" s="95" t="str">
        <f t="shared" si="67"/>
        <v>$000s</v>
      </c>
      <c r="AA460" s="95" t="str">
        <f t="shared" si="67"/>
        <v>$000s</v>
      </c>
      <c r="AB460" s="95" t="str">
        <f t="shared" si="67"/>
        <v>$000s</v>
      </c>
      <c r="AC460" s="95" t="str">
        <f t="shared" si="67"/>
        <v>$000s</v>
      </c>
      <c r="AD460" s="95" t="str">
        <f t="shared" si="67"/>
        <v>$000s</v>
      </c>
      <c r="AE460" s="95" t="str">
        <f t="shared" si="67"/>
        <v>$000s</v>
      </c>
      <c r="AF460" s="95" t="str">
        <f t="shared" si="67"/>
        <v>$000s</v>
      </c>
      <c r="AG460" s="95" t="str">
        <f t="shared" si="67"/>
        <v>$000s</v>
      </c>
      <c r="AH460" s="96" t="str">
        <f t="shared" si="67"/>
        <v>$000s</v>
      </c>
    </row>
    <row r="461" spans="1:35" s="37" customFormat="1" ht="10.5" hidden="1" outlineLevel="2" x14ac:dyDescent="0.25">
      <c r="A461" s="34"/>
      <c r="B461" s="97"/>
      <c r="C461" s="98"/>
      <c r="D461" s="99"/>
      <c r="E461" s="24"/>
      <c r="F461" s="24"/>
      <c r="G461" s="24"/>
      <c r="H461" s="24"/>
      <c r="I461" s="24"/>
      <c r="J461" s="24"/>
      <c r="K461" s="100"/>
      <c r="L461" s="101"/>
      <c r="M461" s="10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  <c r="AH461" s="102"/>
    </row>
    <row r="462" spans="1:35" s="37" customFormat="1" ht="10.5" hidden="1" outlineLevel="2" x14ac:dyDescent="0.25">
      <c r="A462" s="34"/>
      <c r="B462" s="97"/>
      <c r="C462" s="98"/>
      <c r="D462" s="103" t="s">
        <v>46</v>
      </c>
      <c r="E462" s="24"/>
      <c r="F462" s="24"/>
      <c r="G462" s="24"/>
      <c r="H462" s="24"/>
      <c r="I462" s="24"/>
      <c r="J462" s="24"/>
      <c r="K462" s="100"/>
      <c r="L462" s="101"/>
      <c r="M462" s="10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  <c r="AH462" s="102"/>
    </row>
    <row r="463" spans="1:35" s="37" customFormat="1" ht="10.5" hidden="1" outlineLevel="2" x14ac:dyDescent="0.25">
      <c r="A463" s="34"/>
      <c r="B463" s="97"/>
      <c r="C463" s="98"/>
      <c r="D463" s="104" t="s">
        <v>47</v>
      </c>
      <c r="E463" s="24"/>
      <c r="F463" s="24"/>
      <c r="G463" s="24"/>
      <c r="H463" s="24"/>
      <c r="I463" s="24"/>
      <c r="J463" s="24"/>
      <c r="K463" s="105">
        <f>'[1]Hist&amp;Budget_WC'!AZ$43</f>
        <v>569</v>
      </c>
      <c r="L463" s="105">
        <f>'[1]Hist&amp;Budget_WC'!BA$43</f>
        <v>625</v>
      </c>
      <c r="M463" s="105">
        <f>'[1]Hist&amp;Budget_WC'!BB$43</f>
        <v>694</v>
      </c>
      <c r="N463" s="106">
        <f>[1]Calcs_Wat!N$34</f>
        <v>1162</v>
      </c>
      <c r="O463" s="106">
        <f>[1]Calcs_Wat!O$34</f>
        <v>1396</v>
      </c>
      <c r="P463" s="106">
        <f>[1]Calcs_Wat!P$34</f>
        <v>1596</v>
      </c>
      <c r="Q463" s="106">
        <f>[1]Calcs_Wat!Q$34</f>
        <v>1795</v>
      </c>
      <c r="R463" s="106">
        <f>[1]Calcs_Wat!R$34</f>
        <v>1995</v>
      </c>
      <c r="S463" s="106">
        <f>[1]Calcs_Wat!S$34</f>
        <v>2194</v>
      </c>
      <c r="T463" s="106">
        <f>[1]Calcs_Wat!T$34</f>
        <v>2394</v>
      </c>
      <c r="U463" s="106">
        <f>[1]Calcs_Wat!U$34</f>
        <v>2593</v>
      </c>
      <c r="V463" s="106">
        <f>[1]Calcs_Wat!V$34</f>
        <v>2793</v>
      </c>
      <c r="W463" s="106">
        <f>[1]Calcs_Wat!W$34</f>
        <v>2877</v>
      </c>
      <c r="X463" s="106">
        <f>[1]Calcs_Wat!X$34</f>
        <v>2963</v>
      </c>
      <c r="Y463" s="106">
        <f>[1]Calcs_Wat!Y$34</f>
        <v>3052</v>
      </c>
      <c r="Z463" s="106">
        <f>[1]Calcs_Wat!Z$34</f>
        <v>3159</v>
      </c>
      <c r="AA463" s="106">
        <f>[1]Calcs_Wat!AA$34</f>
        <v>3254</v>
      </c>
      <c r="AB463" s="106">
        <f>[1]Calcs_Wat!AB$34</f>
        <v>3351</v>
      </c>
      <c r="AC463" s="106">
        <f>[1]Calcs_Wat!AC$34</f>
        <v>3452</v>
      </c>
      <c r="AD463" s="106">
        <f>[1]Calcs_Wat!AD$34</f>
        <v>3556</v>
      </c>
      <c r="AE463" s="106">
        <f>[1]Calcs_Wat!AE$34</f>
        <v>3662</v>
      </c>
      <c r="AF463" s="106">
        <f>[1]Calcs_Wat!AF$34</f>
        <v>3772</v>
      </c>
      <c r="AG463" s="106">
        <f>[1]Calcs_Wat!AG$34</f>
        <v>3885</v>
      </c>
      <c r="AH463" s="107">
        <f>[1]Calcs_Wat!AH$34</f>
        <v>4002</v>
      </c>
    </row>
    <row r="464" spans="1:35" s="37" customFormat="1" ht="10.5" hidden="1" outlineLevel="2" x14ac:dyDescent="0.25">
      <c r="A464" s="34"/>
      <c r="B464" s="97"/>
      <c r="C464" s="98"/>
      <c r="D464" s="104" t="s">
        <v>48</v>
      </c>
      <c r="E464" s="24"/>
      <c r="F464" s="24"/>
      <c r="G464" s="24"/>
      <c r="H464" s="24"/>
      <c r="I464" s="24"/>
      <c r="J464" s="24"/>
      <c r="K464" s="105">
        <f>SUM('[1]Hist&amp;Budget_WC'!AZ$44:AZ$46)</f>
        <v>4448</v>
      </c>
      <c r="L464" s="105">
        <f>SUM('[1]Hist&amp;Budget_WC'!BA$44:BA$46)</f>
        <v>3993</v>
      </c>
      <c r="M464" s="105">
        <f>SUM('[1]Hist&amp;Budget_WC'!BB$44:BB$46)</f>
        <v>4223</v>
      </c>
      <c r="N464" s="106">
        <f>SUM([1]Calcs_Wat!N$35:N$37)</f>
        <v>4624</v>
      </c>
      <c r="O464" s="106">
        <f>SUM([1]Calcs_Wat!O$35:O$37)</f>
        <v>4635</v>
      </c>
      <c r="P464" s="106">
        <f>SUM([1]Calcs_Wat!P$35:P$37)</f>
        <v>4774</v>
      </c>
      <c r="Q464" s="106">
        <f>SUM([1]Calcs_Wat!Q$35:Q$37)</f>
        <v>4907</v>
      </c>
      <c r="R464" s="106">
        <f>SUM([1]Calcs_Wat!R$35:R$37)</f>
        <v>5066</v>
      </c>
      <c r="S464" s="106">
        <f>SUM([1]Calcs_Wat!S$35:S$37)</f>
        <v>5218</v>
      </c>
      <c r="T464" s="106">
        <f>SUM([1]Calcs_Wat!T$35:T$37)</f>
        <v>5374</v>
      </c>
      <c r="U464" s="106">
        <f>SUM([1]Calcs_Wat!U$35:U$37)</f>
        <v>5536</v>
      </c>
      <c r="V464" s="106">
        <f>SUM([1]Calcs_Wat!V$35:V$37)</f>
        <v>5702</v>
      </c>
      <c r="W464" s="106">
        <f>SUM([1]Calcs_Wat!W$35:W$37)</f>
        <v>5873</v>
      </c>
      <c r="X464" s="106">
        <f>SUM([1]Calcs_Wat!X$35:X$37)</f>
        <v>6049</v>
      </c>
      <c r="Y464" s="106">
        <f>SUM([1]Calcs_Wat!Y$35:Y$37)</f>
        <v>6230</v>
      </c>
      <c r="Z464" s="106">
        <f>SUM([1]Calcs_Wat!Z$35:Z$37)</f>
        <v>6417</v>
      </c>
      <c r="AA464" s="106">
        <f>SUM([1]Calcs_Wat!AA$35:AA$37)</f>
        <v>6610</v>
      </c>
      <c r="AB464" s="106">
        <f>SUM([1]Calcs_Wat!AB$35:AB$37)</f>
        <v>6808</v>
      </c>
      <c r="AC464" s="106">
        <f>SUM([1]Calcs_Wat!AC$35:AC$37)</f>
        <v>7012</v>
      </c>
      <c r="AD464" s="106">
        <f>SUM([1]Calcs_Wat!AD$35:AD$37)</f>
        <v>7223</v>
      </c>
      <c r="AE464" s="106">
        <f>SUM([1]Calcs_Wat!AE$35:AE$37)</f>
        <v>7439</v>
      </c>
      <c r="AF464" s="106">
        <f>SUM([1]Calcs_Wat!AF$35:AF$37)</f>
        <v>7662</v>
      </c>
      <c r="AG464" s="106">
        <f>SUM([1]Calcs_Wat!AG$35:AG$37)</f>
        <v>7892</v>
      </c>
      <c r="AH464" s="107">
        <f>SUM([1]Calcs_Wat!AH$35:AH$37)</f>
        <v>8129</v>
      </c>
    </row>
    <row r="465" spans="1:34" s="37" customFormat="1" ht="10.5" hidden="1" outlineLevel="2" x14ac:dyDescent="0.25">
      <c r="A465" s="34"/>
      <c r="B465" s="97"/>
      <c r="C465" s="98"/>
      <c r="D465" s="104" t="s">
        <v>49</v>
      </c>
      <c r="E465" s="24"/>
      <c r="F465" s="24"/>
      <c r="G465" s="24"/>
      <c r="H465" s="24"/>
      <c r="I465" s="24"/>
      <c r="J465" s="24"/>
      <c r="K465" s="105">
        <f>'[1]Hist&amp;Budget_WC'!AZ$66</f>
        <v>284</v>
      </c>
      <c r="L465" s="105">
        <f>'[1]Hist&amp;Budget_WC'!BA$66</f>
        <v>158</v>
      </c>
      <c r="M465" s="105">
        <f>'[1]Hist&amp;Budget_WC'!BB$66</f>
        <v>52</v>
      </c>
      <c r="N465" s="106">
        <f>[1]Calcs_Wat!N$57</f>
        <v>101</v>
      </c>
      <c r="O465" s="106">
        <f>[1]Calcs_Wat!O$57</f>
        <v>80</v>
      </c>
      <c r="P465" s="106">
        <f>[1]Calcs_Wat!P$57</f>
        <v>82</v>
      </c>
      <c r="Q465" s="106">
        <f>[1]Calcs_Wat!Q$57</f>
        <v>84.05</v>
      </c>
      <c r="R465" s="106">
        <f>[1]Calcs_Wat!R$57</f>
        <v>86.15124999999999</v>
      </c>
      <c r="S465" s="106">
        <f>[1]Calcs_Wat!S$57</f>
        <v>88.305031249999985</v>
      </c>
      <c r="T465" s="106">
        <f>[1]Calcs_Wat!T$57</f>
        <v>90.512657031249972</v>
      </c>
      <c r="U465" s="106">
        <f>[1]Calcs_Wat!U$57</f>
        <v>92.775473457031211</v>
      </c>
      <c r="V465" s="106">
        <f>[1]Calcs_Wat!V$57</f>
        <v>95.094860293456975</v>
      </c>
      <c r="W465" s="106">
        <f>[1]Calcs_Wat!W$57</f>
        <v>97.472231800793395</v>
      </c>
      <c r="X465" s="106">
        <f>[1]Calcs_Wat!X$57</f>
        <v>99.909037595813217</v>
      </c>
      <c r="Y465" s="106">
        <f>[1]Calcs_Wat!Y$57</f>
        <v>102.40676353570854</v>
      </c>
      <c r="Z465" s="106">
        <f>[1]Calcs_Wat!Z$57</f>
        <v>104.96693262410125</v>
      </c>
      <c r="AA465" s="106">
        <f>[1]Calcs_Wat!AA$57</f>
        <v>107.59110593970377</v>
      </c>
      <c r="AB465" s="106">
        <f>[1]Calcs_Wat!AB$57</f>
        <v>110.28088358819636</v>
      </c>
      <c r="AC465" s="106">
        <f>[1]Calcs_Wat!AC$57</f>
        <v>113.03790567790125</v>
      </c>
      <c r="AD465" s="106">
        <f>[1]Calcs_Wat!AD$57</f>
        <v>115.86385331984877</v>
      </c>
      <c r="AE465" s="106">
        <f>[1]Calcs_Wat!AE$57</f>
        <v>118.76044965284498</v>
      </c>
      <c r="AF465" s="106">
        <f>[1]Calcs_Wat!AF$57</f>
        <v>121.7294608941661</v>
      </c>
      <c r="AG465" s="106">
        <f>[1]Calcs_Wat!AG$57</f>
        <v>124.77269741652023</v>
      </c>
      <c r="AH465" s="107">
        <f>[1]Calcs_Wat!AH$57</f>
        <v>127.89201485193323</v>
      </c>
    </row>
    <row r="466" spans="1:34" s="37" customFormat="1" ht="10.5" hidden="1" outlineLevel="2" x14ac:dyDescent="0.25">
      <c r="A466" s="34"/>
      <c r="B466" s="97"/>
      <c r="C466" s="98"/>
      <c r="D466" s="104" t="s">
        <v>50</v>
      </c>
      <c r="E466" s="24"/>
      <c r="F466" s="24"/>
      <c r="G466" s="24"/>
      <c r="H466" s="24"/>
      <c r="I466" s="24"/>
      <c r="J466" s="24"/>
      <c r="K466" s="105">
        <f>SUM('[1]Hist&amp;Budget_WC'!AZ$55:AZ$61,'[1]Hist&amp;Budget_WC'!AZ$67)</f>
        <v>284</v>
      </c>
      <c r="L466" s="105">
        <f>SUM('[1]Hist&amp;Budget_WC'!BA$55:BA$61,'[1]Hist&amp;Budget_WC'!BA$67)</f>
        <v>76</v>
      </c>
      <c r="M466" s="105">
        <f>SUM('[1]Hist&amp;Budget_WC'!BB$55:BB$61,'[1]Hist&amp;Budget_WC'!BB$67)</f>
        <v>55</v>
      </c>
      <c r="N466" s="106">
        <f>SUM([1]Calcs_Wat!N$46:N$52,[1]Calcs_Wat!N$58)</f>
        <v>54</v>
      </c>
      <c r="O466" s="106">
        <f>SUM([1]Calcs_Wat!O$46:O$52,[1]Calcs_Wat!O$58)</f>
        <v>53</v>
      </c>
      <c r="P466" s="106">
        <f>SUM([1]Calcs_Wat!P$46:P$52,[1]Calcs_Wat!P$58)</f>
        <v>54.324999999999996</v>
      </c>
      <c r="Q466" s="106">
        <f>SUM([1]Calcs_Wat!Q$46:Q$52,[1]Calcs_Wat!Q$58)</f>
        <v>55.683124999999997</v>
      </c>
      <c r="R466" s="106">
        <f>SUM([1]Calcs_Wat!R$46:R$52,[1]Calcs_Wat!R$58)</f>
        <v>57.075203124999994</v>
      </c>
      <c r="S466" s="106">
        <f>SUM([1]Calcs_Wat!S$46:S$52,[1]Calcs_Wat!S$58)</f>
        <v>58.50208320312499</v>
      </c>
      <c r="T466" s="106">
        <f>SUM([1]Calcs_Wat!T$46:T$52,[1]Calcs_Wat!T$58)</f>
        <v>59.964635283203108</v>
      </c>
      <c r="U466" s="106">
        <f>SUM([1]Calcs_Wat!U$46:U$52,[1]Calcs_Wat!U$58)</f>
        <v>61.463751165283178</v>
      </c>
      <c r="V466" s="106">
        <f>SUM([1]Calcs_Wat!V$46:V$52,[1]Calcs_Wat!V$58)</f>
        <v>63.000344944415254</v>
      </c>
      <c r="W466" s="106">
        <f>SUM([1]Calcs_Wat!W$46:W$52,[1]Calcs_Wat!W$58)</f>
        <v>64.575353568025633</v>
      </c>
      <c r="X466" s="106">
        <f>SUM([1]Calcs_Wat!X$46:X$52,[1]Calcs_Wat!X$58)</f>
        <v>66.189737407226261</v>
      </c>
      <c r="Y466" s="106">
        <f>SUM([1]Calcs_Wat!Y$46:Y$52,[1]Calcs_Wat!Y$58)</f>
        <v>67.844480842406895</v>
      </c>
      <c r="Z466" s="106">
        <f>SUM([1]Calcs_Wat!Z$46:Z$52,[1]Calcs_Wat!Z$58)</f>
        <v>69.540592863467069</v>
      </c>
      <c r="AA466" s="106">
        <f>SUM([1]Calcs_Wat!AA$46:AA$52,[1]Calcs_Wat!AA$58)</f>
        <v>71.279107685053745</v>
      </c>
      <c r="AB466" s="106">
        <f>SUM([1]Calcs_Wat!AB$46:AB$52,[1]Calcs_Wat!AB$58)</f>
        <v>73.061085377180092</v>
      </c>
      <c r="AC466" s="106">
        <f>SUM([1]Calcs_Wat!AC$46:AC$52,[1]Calcs_Wat!AC$58)</f>
        <v>74.887612511609575</v>
      </c>
      <c r="AD466" s="106">
        <f>SUM([1]Calcs_Wat!AD$46:AD$52,[1]Calcs_Wat!AD$58)</f>
        <v>76.759802824399813</v>
      </c>
      <c r="AE466" s="106">
        <f>SUM([1]Calcs_Wat!AE$46:AE$52,[1]Calcs_Wat!AE$58)</f>
        <v>78.678797895009794</v>
      </c>
      <c r="AF466" s="106">
        <f>SUM([1]Calcs_Wat!AF$46:AF$52,[1]Calcs_Wat!AF$58)</f>
        <v>80.645767842385027</v>
      </c>
      <c r="AG466" s="106">
        <f>SUM([1]Calcs_Wat!AG$46:AG$52,[1]Calcs_Wat!AG$58)</f>
        <v>82.661912038444655</v>
      </c>
      <c r="AH466" s="107">
        <f>SUM([1]Calcs_Wat!AH$46:AH$52,[1]Calcs_Wat!AH$58)</f>
        <v>84.728459839405758</v>
      </c>
    </row>
    <row r="467" spans="1:34" s="37" customFormat="1" ht="10.5" hidden="1" outlineLevel="2" x14ac:dyDescent="0.25">
      <c r="A467" s="34"/>
      <c r="B467" s="97"/>
      <c r="C467" s="98"/>
      <c r="D467" s="104" t="s">
        <v>51</v>
      </c>
      <c r="E467" s="24"/>
      <c r="F467" s="24"/>
      <c r="G467" s="24"/>
      <c r="H467" s="24"/>
      <c r="I467" s="24"/>
      <c r="J467" s="24"/>
      <c r="K467" s="105">
        <f>SUM('[1]Hist&amp;Budget_WC'!AZ$47:AZ$48,'[1]Hist&amp;Budget_WC'!AZ$53:AZ$54)</f>
        <v>116</v>
      </c>
      <c r="L467" s="105">
        <f>SUM('[1]Hist&amp;Budget_WC'!BA$47:BA$48,'[1]Hist&amp;Budget_WC'!BA$53:BA$54)</f>
        <v>67</v>
      </c>
      <c r="M467" s="105">
        <f>SUM('[1]Hist&amp;Budget_WC'!BB$47:BB$48,'[1]Hist&amp;Budget_WC'!BB$53:BB$54)</f>
        <v>65</v>
      </c>
      <c r="N467" s="106">
        <f>SUM([1]Calcs_Wat!N$38:N$39,[1]Calcs_Wat!N$44:N$45)</f>
        <v>67</v>
      </c>
      <c r="O467" s="106">
        <f>SUM([1]Calcs_Wat!O$38:O$39,[1]Calcs_Wat!O$44:O$45)</f>
        <v>68</v>
      </c>
      <c r="P467" s="106">
        <f>SUM([1]Calcs_Wat!P$38:P$39,[1]Calcs_Wat!P$44:P$45)</f>
        <v>69.699999999999989</v>
      </c>
      <c r="Q467" s="106">
        <f>SUM([1]Calcs_Wat!Q$38:Q$39,[1]Calcs_Wat!Q$44:Q$45)</f>
        <v>71.442499999999995</v>
      </c>
      <c r="R467" s="106">
        <f>SUM([1]Calcs_Wat!R$38:R$39,[1]Calcs_Wat!R$44:R$45)</f>
        <v>73.228562499999995</v>
      </c>
      <c r="S467" s="106">
        <f>SUM([1]Calcs_Wat!S$38:S$39,[1]Calcs_Wat!S$44:S$45)</f>
        <v>75.059276562499988</v>
      </c>
      <c r="T467" s="106">
        <f>SUM([1]Calcs_Wat!T$38:T$39,[1]Calcs_Wat!T$44:T$45)</f>
        <v>76.935758476562484</v>
      </c>
      <c r="U467" s="106">
        <f>SUM([1]Calcs_Wat!U$38:U$39,[1]Calcs_Wat!U$44:U$45)</f>
        <v>78.859152438476528</v>
      </c>
      <c r="V467" s="106">
        <f>SUM([1]Calcs_Wat!V$38:V$39,[1]Calcs_Wat!V$44:V$45)</f>
        <v>80.83063124943844</v>
      </c>
      <c r="W467" s="106">
        <f>SUM([1]Calcs_Wat!W$38:W$39,[1]Calcs_Wat!W$44:W$45)</f>
        <v>82.851397030674391</v>
      </c>
      <c r="X467" s="106">
        <f>SUM([1]Calcs_Wat!X$38:X$39,[1]Calcs_Wat!X$44:X$45)</f>
        <v>84.922681956441238</v>
      </c>
      <c r="Y467" s="106">
        <f>SUM([1]Calcs_Wat!Y$38:Y$39,[1]Calcs_Wat!Y$44:Y$45)</f>
        <v>87.045749005352249</v>
      </c>
      <c r="Z467" s="106">
        <f>SUM([1]Calcs_Wat!Z$38:Z$39,[1]Calcs_Wat!Z$44:Z$45)</f>
        <v>89.221892730486061</v>
      </c>
      <c r="AA467" s="106">
        <f>SUM([1]Calcs_Wat!AA$38:AA$39,[1]Calcs_Wat!AA$44:AA$45)</f>
        <v>91.452440048748201</v>
      </c>
      <c r="AB467" s="106">
        <f>SUM([1]Calcs_Wat!AB$38:AB$39,[1]Calcs_Wat!AB$44:AB$45)</f>
        <v>93.738751049966908</v>
      </c>
      <c r="AC467" s="106">
        <f>SUM([1]Calcs_Wat!AC$38:AC$39,[1]Calcs_Wat!AC$44:AC$45)</f>
        <v>96.082219826216061</v>
      </c>
      <c r="AD467" s="106">
        <f>SUM([1]Calcs_Wat!AD$38:AD$39,[1]Calcs_Wat!AD$44:AD$45)</f>
        <v>98.484275321871451</v>
      </c>
      <c r="AE467" s="106">
        <f>SUM([1]Calcs_Wat!AE$38:AE$39,[1]Calcs_Wat!AE$44:AE$45)</f>
        <v>100.94638220491824</v>
      </c>
      <c r="AF467" s="106">
        <f>SUM([1]Calcs_Wat!AF$38:AF$39,[1]Calcs_Wat!AF$44:AF$45)</f>
        <v>103.47004176004117</v>
      </c>
      <c r="AG467" s="106">
        <f>SUM([1]Calcs_Wat!AG$38:AG$39,[1]Calcs_Wat!AG$44:AG$45)</f>
        <v>106.0567928040422</v>
      </c>
      <c r="AH467" s="107">
        <f>SUM([1]Calcs_Wat!AH$38:AH$39,[1]Calcs_Wat!AH$44:AH$45)</f>
        <v>108.70821262414324</v>
      </c>
    </row>
    <row r="468" spans="1:34" s="37" customFormat="1" ht="10.5" hidden="1" outlineLevel="2" x14ac:dyDescent="0.25">
      <c r="A468" s="34"/>
      <c r="B468" s="97"/>
      <c r="C468" s="98"/>
      <c r="D468" s="104" t="s">
        <v>52</v>
      </c>
      <c r="E468" s="24"/>
      <c r="F468" s="24"/>
      <c r="G468" s="24"/>
      <c r="H468" s="24"/>
      <c r="I468" s="24"/>
      <c r="J468" s="24"/>
      <c r="K468" s="105">
        <f>SUM('[1]Hist&amp;Budget_WC'!AZ$49:AZ$50,'[1]Hist&amp;Budget_WC'!AZ$52)</f>
        <v>11</v>
      </c>
      <c r="L468" s="105">
        <f>SUM('[1]Hist&amp;Budget_WC'!BA$49:BA$50,'[1]Hist&amp;Budget_WC'!BA$52)</f>
        <v>24</v>
      </c>
      <c r="M468" s="105">
        <f>SUM('[1]Hist&amp;Budget_WC'!BB$49:BB$50,'[1]Hist&amp;Budget_WC'!BB$52)</f>
        <v>48</v>
      </c>
      <c r="N468" s="106">
        <f>SUM([1]Calcs_Wat!N$40:N$41,[1]Calcs_Wat!N$43)</f>
        <v>0</v>
      </c>
      <c r="O468" s="106">
        <f>SUM([1]Calcs_Wat!O$40:O$41,[1]Calcs_Wat!O$43)</f>
        <v>33</v>
      </c>
      <c r="P468" s="106">
        <f>SUM([1]Calcs_Wat!P$40:P$41,[1]Calcs_Wat!P$43)</f>
        <v>33</v>
      </c>
      <c r="Q468" s="106">
        <f>SUM([1]Calcs_Wat!Q$40:Q$41,[1]Calcs_Wat!Q$43)</f>
        <v>33</v>
      </c>
      <c r="R468" s="106">
        <f>SUM([1]Calcs_Wat!R$40:R$41,[1]Calcs_Wat!R$43)</f>
        <v>692</v>
      </c>
      <c r="S468" s="106">
        <f>SUM([1]Calcs_Wat!S$40:S$41,[1]Calcs_Wat!S$43)</f>
        <v>710</v>
      </c>
      <c r="T468" s="106">
        <f>SUM([1]Calcs_Wat!T$40:T$41,[1]Calcs_Wat!T$43)</f>
        <v>782</v>
      </c>
      <c r="U468" s="106">
        <f>SUM([1]Calcs_Wat!U$40:U$41,[1]Calcs_Wat!U$43)</f>
        <v>3606.5</v>
      </c>
      <c r="V468" s="106">
        <f>SUM([1]Calcs_Wat!V$40:V$41,[1]Calcs_Wat!V$43)</f>
        <v>3705</v>
      </c>
      <c r="W468" s="106">
        <f>SUM([1]Calcs_Wat!W$40:W$41,[1]Calcs_Wat!W$43)</f>
        <v>4096</v>
      </c>
      <c r="X468" s="106">
        <f>SUM([1]Calcs_Wat!X$40:X$41,[1]Calcs_Wat!X$43)</f>
        <v>33</v>
      </c>
      <c r="Y468" s="106">
        <f>SUM([1]Calcs_Wat!Y$40:Y$41,[1]Calcs_Wat!Y$43)</f>
        <v>33</v>
      </c>
      <c r="Z468" s="106">
        <f>SUM([1]Calcs_Wat!Z$40:Z$41,[1]Calcs_Wat!Z$43)</f>
        <v>33</v>
      </c>
      <c r="AA468" s="106">
        <f>SUM([1]Calcs_Wat!AA$40:AA$41,[1]Calcs_Wat!AA$43)</f>
        <v>33</v>
      </c>
      <c r="AB468" s="106">
        <f>SUM([1]Calcs_Wat!AB$40:AB$41,[1]Calcs_Wat!AB$43)</f>
        <v>33</v>
      </c>
      <c r="AC468" s="106">
        <f>SUM([1]Calcs_Wat!AC$40:AC$41,[1]Calcs_Wat!AC$43)</f>
        <v>33</v>
      </c>
      <c r="AD468" s="106">
        <f>SUM([1]Calcs_Wat!AD$40:AD$41,[1]Calcs_Wat!AD$43)</f>
        <v>33</v>
      </c>
      <c r="AE468" s="106">
        <f>SUM([1]Calcs_Wat!AE$40:AE$41,[1]Calcs_Wat!AE$43)</f>
        <v>33</v>
      </c>
      <c r="AF468" s="106">
        <f>SUM([1]Calcs_Wat!AF$40:AF$41,[1]Calcs_Wat!AF$43)</f>
        <v>33</v>
      </c>
      <c r="AG468" s="106">
        <f>SUM([1]Calcs_Wat!AG$40:AG$41,[1]Calcs_Wat!AG$43)</f>
        <v>33</v>
      </c>
      <c r="AH468" s="107">
        <f>SUM([1]Calcs_Wat!AH$40:AH$41,[1]Calcs_Wat!AH$43)</f>
        <v>33</v>
      </c>
    </row>
    <row r="469" spans="1:34" s="37" customFormat="1" ht="10.5" hidden="1" outlineLevel="2" x14ac:dyDescent="0.25">
      <c r="A469" s="34"/>
      <c r="B469" s="97"/>
      <c r="C469" s="98"/>
      <c r="D469" s="104" t="s">
        <v>53</v>
      </c>
      <c r="E469" s="24"/>
      <c r="F469" s="24"/>
      <c r="G469" s="24"/>
      <c r="H469" s="24"/>
      <c r="I469" s="24"/>
      <c r="J469" s="24"/>
      <c r="K469" s="105">
        <f>'[1]Hist&amp;Budget_WC'!AZ$51</f>
        <v>0</v>
      </c>
      <c r="L469" s="105">
        <f>'[1]Hist&amp;Budget_WC'!BA$51</f>
        <v>0</v>
      </c>
      <c r="M469" s="105">
        <f>'[1]Hist&amp;Budget_WC'!BB$51</f>
        <v>0</v>
      </c>
      <c r="N469" s="106">
        <f>[1]Calcs_Wat!N$42</f>
        <v>0</v>
      </c>
      <c r="O469" s="106">
        <f>[1]Calcs_Wat!O$42</f>
        <v>0</v>
      </c>
      <c r="P469" s="106">
        <f>[1]Calcs_Wat!P$42</f>
        <v>0</v>
      </c>
      <c r="Q469" s="106">
        <f>[1]Calcs_Wat!Q$42</f>
        <v>0</v>
      </c>
      <c r="R469" s="106">
        <f>[1]Calcs_Wat!R$42</f>
        <v>0</v>
      </c>
      <c r="S469" s="106">
        <f>[1]Calcs_Wat!S$42</f>
        <v>0</v>
      </c>
      <c r="T469" s="106">
        <f>[1]Calcs_Wat!T$42</f>
        <v>0</v>
      </c>
      <c r="U469" s="106">
        <f>[1]Calcs_Wat!U$42</f>
        <v>0</v>
      </c>
      <c r="V469" s="106">
        <f>[1]Calcs_Wat!V$42</f>
        <v>0</v>
      </c>
      <c r="W469" s="106">
        <f>[1]Calcs_Wat!W$42</f>
        <v>0</v>
      </c>
      <c r="X469" s="106">
        <f>[1]Calcs_Wat!X$42</f>
        <v>0</v>
      </c>
      <c r="Y469" s="106">
        <f>[1]Calcs_Wat!Y$42</f>
        <v>0</v>
      </c>
      <c r="Z469" s="106">
        <f>[1]Calcs_Wat!Z$42</f>
        <v>0</v>
      </c>
      <c r="AA469" s="106">
        <f>[1]Calcs_Wat!AA$42</f>
        <v>0</v>
      </c>
      <c r="AB469" s="106">
        <f>[1]Calcs_Wat!AB$42</f>
        <v>0</v>
      </c>
      <c r="AC469" s="106">
        <f>[1]Calcs_Wat!AC$42</f>
        <v>0</v>
      </c>
      <c r="AD469" s="106">
        <f>[1]Calcs_Wat!AD$42</f>
        <v>0</v>
      </c>
      <c r="AE469" s="106">
        <f>[1]Calcs_Wat!AE$42</f>
        <v>0</v>
      </c>
      <c r="AF469" s="106">
        <f>[1]Calcs_Wat!AF$42</f>
        <v>0</v>
      </c>
      <c r="AG469" s="106">
        <f>[1]Calcs_Wat!AG$42</f>
        <v>0</v>
      </c>
      <c r="AH469" s="107">
        <f>[1]Calcs_Wat!AH$42</f>
        <v>0</v>
      </c>
    </row>
    <row r="470" spans="1:34" s="37" customFormat="1" ht="10.5" hidden="1" outlineLevel="2" x14ac:dyDescent="0.25">
      <c r="A470" s="34"/>
      <c r="B470" s="97"/>
      <c r="C470" s="98"/>
      <c r="D470" s="104" t="s">
        <v>54</v>
      </c>
      <c r="E470" s="24"/>
      <c r="F470" s="24"/>
      <c r="G470" s="24"/>
      <c r="H470" s="24"/>
      <c r="I470" s="24"/>
      <c r="J470" s="24"/>
      <c r="K470" s="105">
        <f>MAX(0,'[1]Hist&amp;Budget_WC'!AZ$104)+MAX(0,'[1]Hist&amp;Budget_WC'!AZ$105)+MAX(0,'[1]Hist&amp;Budget_WC'!AZ$108)+MAX(0,'[1]Hist&amp;Budget_WC'!AZ$109)+MAX(0,'[1]Hist&amp;Budget_WC'!AZ$110)</f>
        <v>0</v>
      </c>
      <c r="L470" s="105">
        <f>MAX(0,'[1]Hist&amp;Budget_WC'!BA$104)+MAX(0,'[1]Hist&amp;Budget_WC'!BA$105)+MAX(0,'[1]Hist&amp;Budget_WC'!BA$108)+MAX(0,'[1]Hist&amp;Budget_WC'!BA$109)+MAX(0,'[1]Hist&amp;Budget_WC'!BA$110)</f>
        <v>0</v>
      </c>
      <c r="M470" s="105">
        <f>MAX(0,'[1]Hist&amp;Budget_WC'!BB$104)+MAX(0,'[1]Hist&amp;Budget_WC'!BB$105)+MAX(0,'[1]Hist&amp;Budget_WC'!BB$108)+MAX(0,'[1]Hist&amp;Budget_WC'!BB$109)+MAX(0,'[1]Hist&amp;Budget_WC'!BB$110)</f>
        <v>0</v>
      </c>
      <c r="N470" s="106">
        <f>MAX(0,[1]Calcs_Wat!N$94)+MAX(0,[1]Calcs_Wat!N$95)+MAX(0,[1]Calcs_Wat!N$98)+MAX(0,[1]Calcs_Wat!N$99)+MAX(0,[1]Calcs_Wat!N$100)</f>
        <v>0</v>
      </c>
      <c r="O470" s="106">
        <f>MAX(0,[1]Calcs_Wat!O$94)+MAX(0,[1]Calcs_Wat!O$95)+MAX(0,[1]Calcs_Wat!O$98)+MAX(0,[1]Calcs_Wat!O$99)+MAX(0,[1]Calcs_Wat!O$100)</f>
        <v>0</v>
      </c>
      <c r="P470" s="106">
        <f>MAX(0,[1]Calcs_Wat!P$94)+MAX(0,[1]Calcs_Wat!P$95)+MAX(0,[1]Calcs_Wat!P$98)+MAX(0,[1]Calcs_Wat!P$99)+MAX(0,[1]Calcs_Wat!P$100)</f>
        <v>0</v>
      </c>
      <c r="Q470" s="106">
        <f>MAX(0,[1]Calcs_Wat!Q$94)+MAX(0,[1]Calcs_Wat!Q$95)+MAX(0,[1]Calcs_Wat!Q$98)+MAX(0,[1]Calcs_Wat!Q$99)+MAX(0,[1]Calcs_Wat!Q$100)</f>
        <v>0</v>
      </c>
      <c r="R470" s="106">
        <f>MAX(0,[1]Calcs_Wat!R$94)+MAX(0,[1]Calcs_Wat!R$95)+MAX(0,[1]Calcs_Wat!R$98)+MAX(0,[1]Calcs_Wat!R$99)+MAX(0,[1]Calcs_Wat!R$100)</f>
        <v>0</v>
      </c>
      <c r="S470" s="106">
        <f>MAX(0,[1]Calcs_Wat!S$94)+MAX(0,[1]Calcs_Wat!S$95)+MAX(0,[1]Calcs_Wat!S$98)+MAX(0,[1]Calcs_Wat!S$99)+MAX(0,[1]Calcs_Wat!S$100)</f>
        <v>0</v>
      </c>
      <c r="T470" s="106">
        <f>MAX(0,[1]Calcs_Wat!T$94)+MAX(0,[1]Calcs_Wat!T$95)+MAX(0,[1]Calcs_Wat!T$98)+MAX(0,[1]Calcs_Wat!T$99)+MAX(0,[1]Calcs_Wat!T$100)</f>
        <v>0</v>
      </c>
      <c r="U470" s="106">
        <f>MAX(0,[1]Calcs_Wat!U$94)+MAX(0,[1]Calcs_Wat!U$95)+MAX(0,[1]Calcs_Wat!U$98)+MAX(0,[1]Calcs_Wat!U$99)+MAX(0,[1]Calcs_Wat!U$100)</f>
        <v>0</v>
      </c>
      <c r="V470" s="106">
        <f>MAX(0,[1]Calcs_Wat!V$94)+MAX(0,[1]Calcs_Wat!V$95)+MAX(0,[1]Calcs_Wat!V$98)+MAX(0,[1]Calcs_Wat!V$99)+MAX(0,[1]Calcs_Wat!V$100)</f>
        <v>0</v>
      </c>
      <c r="W470" s="106">
        <f>MAX(0,[1]Calcs_Wat!W$94)+MAX(0,[1]Calcs_Wat!W$95)+MAX(0,[1]Calcs_Wat!W$98)+MAX(0,[1]Calcs_Wat!W$99)+MAX(0,[1]Calcs_Wat!W$100)</f>
        <v>0</v>
      </c>
      <c r="X470" s="106">
        <f>MAX(0,[1]Calcs_Wat!X$94)+MAX(0,[1]Calcs_Wat!X$95)+MAX(0,[1]Calcs_Wat!X$98)+MAX(0,[1]Calcs_Wat!X$99)+MAX(0,[1]Calcs_Wat!X$100)</f>
        <v>0</v>
      </c>
      <c r="Y470" s="106">
        <f>MAX(0,[1]Calcs_Wat!Y$94)+MAX(0,[1]Calcs_Wat!Y$95)+MAX(0,[1]Calcs_Wat!Y$98)+MAX(0,[1]Calcs_Wat!Y$99)+MAX(0,[1]Calcs_Wat!Y$100)</f>
        <v>0</v>
      </c>
      <c r="Z470" s="106">
        <f>MAX(0,[1]Calcs_Wat!Z$94)+MAX(0,[1]Calcs_Wat!Z$95)+MAX(0,[1]Calcs_Wat!Z$98)+MAX(0,[1]Calcs_Wat!Z$99)+MAX(0,[1]Calcs_Wat!Z$100)</f>
        <v>0</v>
      </c>
      <c r="AA470" s="106">
        <f>MAX(0,[1]Calcs_Wat!AA$94)+MAX(0,[1]Calcs_Wat!AA$95)+MAX(0,[1]Calcs_Wat!AA$98)+MAX(0,[1]Calcs_Wat!AA$99)+MAX(0,[1]Calcs_Wat!AA$100)</f>
        <v>0</v>
      </c>
      <c r="AB470" s="106">
        <f>MAX(0,[1]Calcs_Wat!AB$94)+MAX(0,[1]Calcs_Wat!AB$95)+MAX(0,[1]Calcs_Wat!AB$98)+MAX(0,[1]Calcs_Wat!AB$99)+MAX(0,[1]Calcs_Wat!AB$100)</f>
        <v>0</v>
      </c>
      <c r="AC470" s="106">
        <f>MAX(0,[1]Calcs_Wat!AC$94)+MAX(0,[1]Calcs_Wat!AC$95)+MAX(0,[1]Calcs_Wat!AC$98)+MAX(0,[1]Calcs_Wat!AC$99)+MAX(0,[1]Calcs_Wat!AC$100)</f>
        <v>0</v>
      </c>
      <c r="AD470" s="106">
        <f>MAX(0,[1]Calcs_Wat!AD$94)+MAX(0,[1]Calcs_Wat!AD$95)+MAX(0,[1]Calcs_Wat!AD$98)+MAX(0,[1]Calcs_Wat!AD$99)+MAX(0,[1]Calcs_Wat!AD$100)</f>
        <v>0</v>
      </c>
      <c r="AE470" s="106">
        <f>MAX(0,[1]Calcs_Wat!AE$94)+MAX(0,[1]Calcs_Wat!AE$95)+MAX(0,[1]Calcs_Wat!AE$98)+MAX(0,[1]Calcs_Wat!AE$99)+MAX(0,[1]Calcs_Wat!AE$100)</f>
        <v>0</v>
      </c>
      <c r="AF470" s="106">
        <f>MAX(0,[1]Calcs_Wat!AF$94)+MAX(0,[1]Calcs_Wat!AF$95)+MAX(0,[1]Calcs_Wat!AF$98)+MAX(0,[1]Calcs_Wat!AF$99)+MAX(0,[1]Calcs_Wat!AF$100)</f>
        <v>0</v>
      </c>
      <c r="AG470" s="106">
        <f>MAX(0,[1]Calcs_Wat!AG$94)+MAX(0,[1]Calcs_Wat!AG$95)+MAX(0,[1]Calcs_Wat!AG$98)+MAX(0,[1]Calcs_Wat!AG$99)+MAX(0,[1]Calcs_Wat!AG$100)</f>
        <v>0</v>
      </c>
      <c r="AH470" s="107">
        <f>MAX(0,[1]Calcs_Wat!AH$94)+MAX(0,[1]Calcs_Wat!AH$95)+MAX(0,[1]Calcs_Wat!AH$98)+MAX(0,[1]Calcs_Wat!AH$99)+MAX(0,[1]Calcs_Wat!AH$100)</f>
        <v>0</v>
      </c>
    </row>
    <row r="471" spans="1:34" s="37" customFormat="1" ht="10.5" hidden="1" outlineLevel="2" x14ac:dyDescent="0.25">
      <c r="A471" s="34"/>
      <c r="B471" s="97"/>
      <c r="C471" s="98"/>
      <c r="D471" s="104" t="s">
        <v>55</v>
      </c>
      <c r="E471" s="24"/>
      <c r="F471" s="24"/>
      <c r="G471" s="24"/>
      <c r="H471" s="24"/>
      <c r="I471" s="24"/>
      <c r="J471" s="24"/>
      <c r="K471" s="105">
        <f>'[1]Hist&amp;Budget_WC'!AZ$106</f>
        <v>0</v>
      </c>
      <c r="L471" s="105">
        <f>'[1]Hist&amp;Budget_WC'!BA$106</f>
        <v>0</v>
      </c>
      <c r="M471" s="105">
        <f>'[1]Hist&amp;Budget_WC'!BB$106</f>
        <v>0</v>
      </c>
      <c r="N471" s="106">
        <f>[1]Calcs_Wat!N$96</f>
        <v>0</v>
      </c>
      <c r="O471" s="106">
        <f>[1]Calcs_Wat!O$96</f>
        <v>0</v>
      </c>
      <c r="P471" s="106">
        <f>[1]Calcs_Wat!P$96</f>
        <v>0</v>
      </c>
      <c r="Q471" s="106">
        <f>[1]Calcs_Wat!Q$96</f>
        <v>0</v>
      </c>
      <c r="R471" s="106">
        <f>[1]Calcs_Wat!R$96</f>
        <v>0</v>
      </c>
      <c r="S471" s="106">
        <f>[1]Calcs_Wat!S$96</f>
        <v>0</v>
      </c>
      <c r="T471" s="106">
        <f>[1]Calcs_Wat!T$96</f>
        <v>0</v>
      </c>
      <c r="U471" s="106">
        <f>[1]Calcs_Wat!U$96</f>
        <v>0</v>
      </c>
      <c r="V471" s="106">
        <f>[1]Calcs_Wat!V$96</f>
        <v>0</v>
      </c>
      <c r="W471" s="106">
        <f>[1]Calcs_Wat!W$96</f>
        <v>0</v>
      </c>
      <c r="X471" s="106">
        <f>[1]Calcs_Wat!X$96</f>
        <v>0</v>
      </c>
      <c r="Y471" s="106">
        <f>[1]Calcs_Wat!Y$96</f>
        <v>0</v>
      </c>
      <c r="Z471" s="106">
        <f>[1]Calcs_Wat!Z$96</f>
        <v>0</v>
      </c>
      <c r="AA471" s="106">
        <f>[1]Calcs_Wat!AA$96</f>
        <v>0</v>
      </c>
      <c r="AB471" s="106">
        <f>[1]Calcs_Wat!AB$96</f>
        <v>0</v>
      </c>
      <c r="AC471" s="106">
        <f>[1]Calcs_Wat!AC$96</f>
        <v>0</v>
      </c>
      <c r="AD471" s="106">
        <f>[1]Calcs_Wat!AD$96</f>
        <v>0</v>
      </c>
      <c r="AE471" s="106">
        <f>[1]Calcs_Wat!AE$96</f>
        <v>0</v>
      </c>
      <c r="AF471" s="106">
        <f>[1]Calcs_Wat!AF$96</f>
        <v>0</v>
      </c>
      <c r="AG471" s="106">
        <f>[1]Calcs_Wat!AG$96</f>
        <v>0</v>
      </c>
      <c r="AH471" s="107">
        <f>[1]Calcs_Wat!AH$96</f>
        <v>0</v>
      </c>
    </row>
    <row r="472" spans="1:34" s="37" customFormat="1" ht="10.5" hidden="1" outlineLevel="2" x14ac:dyDescent="0.25">
      <c r="A472" s="34"/>
      <c r="B472" s="97"/>
      <c r="C472" s="98"/>
      <c r="D472" s="104" t="s">
        <v>56</v>
      </c>
      <c r="E472" s="24"/>
      <c r="F472" s="24"/>
      <c r="G472" s="24"/>
      <c r="H472" s="24"/>
      <c r="I472" s="24"/>
      <c r="J472" s="24"/>
      <c r="K472" s="105">
        <f>MAX(0,'[1]Hist&amp;Budget_WC'!AZ$111)</f>
        <v>0</v>
      </c>
      <c r="L472" s="105">
        <f>MAX(0,'[1]Hist&amp;Budget_WC'!BA$111)</f>
        <v>0</v>
      </c>
      <c r="M472" s="105">
        <f>MAX(0,'[1]Hist&amp;Budget_WC'!BB$111)</f>
        <v>0</v>
      </c>
      <c r="N472" s="106">
        <f>MAX(0,[1]Calcs_Wat!N$101)</f>
        <v>0</v>
      </c>
      <c r="O472" s="106">
        <f>MAX(0,[1]Calcs_Wat!O$101)</f>
        <v>0</v>
      </c>
      <c r="P472" s="106">
        <f>MAX(0,[1]Calcs_Wat!P$101)</f>
        <v>0</v>
      </c>
      <c r="Q472" s="106">
        <f>MAX(0,[1]Calcs_Wat!Q$101)</f>
        <v>0</v>
      </c>
      <c r="R472" s="106">
        <f>MAX(0,[1]Calcs_Wat!R$101)</f>
        <v>0</v>
      </c>
      <c r="S472" s="106">
        <f>MAX(0,[1]Calcs_Wat!S$101)</f>
        <v>0</v>
      </c>
      <c r="T472" s="106">
        <f>MAX(0,[1]Calcs_Wat!T$101)</f>
        <v>0</v>
      </c>
      <c r="U472" s="106">
        <f>MAX(0,[1]Calcs_Wat!U$101)</f>
        <v>0</v>
      </c>
      <c r="V472" s="106">
        <f>MAX(0,[1]Calcs_Wat!V$101)</f>
        <v>0</v>
      </c>
      <c r="W472" s="106">
        <f>MAX(0,[1]Calcs_Wat!W$101)</f>
        <v>0</v>
      </c>
      <c r="X472" s="106">
        <f>MAX(0,[1]Calcs_Wat!X$101)</f>
        <v>0</v>
      </c>
      <c r="Y472" s="106">
        <f>MAX(0,[1]Calcs_Wat!Y$101)</f>
        <v>0</v>
      </c>
      <c r="Z472" s="106">
        <f>MAX(0,[1]Calcs_Wat!Z$101)</f>
        <v>0</v>
      </c>
      <c r="AA472" s="106">
        <f>MAX(0,[1]Calcs_Wat!AA$101)</f>
        <v>0</v>
      </c>
      <c r="AB472" s="106">
        <f>MAX(0,[1]Calcs_Wat!AB$101)</f>
        <v>0</v>
      </c>
      <c r="AC472" s="106">
        <f>MAX(0,[1]Calcs_Wat!AC$101)</f>
        <v>0</v>
      </c>
      <c r="AD472" s="106">
        <f>MAX(0,[1]Calcs_Wat!AD$101)</f>
        <v>0</v>
      </c>
      <c r="AE472" s="106">
        <f>MAX(0,[1]Calcs_Wat!AE$101)</f>
        <v>0</v>
      </c>
      <c r="AF472" s="106">
        <f>MAX(0,[1]Calcs_Wat!AF$101)</f>
        <v>0</v>
      </c>
      <c r="AG472" s="106">
        <f>MAX(0,[1]Calcs_Wat!AG$101)</f>
        <v>0</v>
      </c>
      <c r="AH472" s="107">
        <f>MAX(0,[1]Calcs_Wat!AH$101)</f>
        <v>0</v>
      </c>
    </row>
    <row r="473" spans="1:34" s="37" customFormat="1" ht="10.5" hidden="1" outlineLevel="2" x14ac:dyDescent="0.25">
      <c r="A473" s="34"/>
      <c r="B473" s="97"/>
      <c r="C473" s="98"/>
      <c r="D473" s="108" t="s">
        <v>57</v>
      </c>
      <c r="E473" s="109"/>
      <c r="F473" s="109"/>
      <c r="G473" s="109"/>
      <c r="H473" s="109"/>
      <c r="I473" s="109"/>
      <c r="J473" s="109"/>
      <c r="K473" s="110">
        <f t="shared" ref="K473:AH473" si="68">SUM(K463:K472)</f>
        <v>5712</v>
      </c>
      <c r="L473" s="110">
        <f t="shared" si="68"/>
        <v>4943</v>
      </c>
      <c r="M473" s="110">
        <f t="shared" si="68"/>
        <v>5137</v>
      </c>
      <c r="N473" s="111">
        <f t="shared" si="68"/>
        <v>6008</v>
      </c>
      <c r="O473" s="111">
        <f t="shared" si="68"/>
        <v>6265</v>
      </c>
      <c r="P473" s="111">
        <f t="shared" si="68"/>
        <v>6609.0249999999996</v>
      </c>
      <c r="Q473" s="111">
        <f t="shared" si="68"/>
        <v>6946.1756249999999</v>
      </c>
      <c r="R473" s="111">
        <f t="shared" si="68"/>
        <v>7969.4550156250007</v>
      </c>
      <c r="S473" s="111">
        <f t="shared" si="68"/>
        <v>8343.8663910156247</v>
      </c>
      <c r="T473" s="111">
        <f t="shared" si="68"/>
        <v>8777.4130507910158</v>
      </c>
      <c r="U473" s="111">
        <f t="shared" si="68"/>
        <v>11968.598377060793</v>
      </c>
      <c r="V473" s="111">
        <f t="shared" si="68"/>
        <v>12438.925836487311</v>
      </c>
      <c r="W473" s="111">
        <f t="shared" si="68"/>
        <v>13090.898982399493</v>
      </c>
      <c r="X473" s="111">
        <f t="shared" si="68"/>
        <v>9296.0214569594809</v>
      </c>
      <c r="Y473" s="111">
        <f t="shared" si="68"/>
        <v>9572.2969933834665</v>
      </c>
      <c r="Z473" s="111">
        <f t="shared" si="68"/>
        <v>9872.729418218054</v>
      </c>
      <c r="AA473" s="111">
        <f t="shared" si="68"/>
        <v>10167.322653673506</v>
      </c>
      <c r="AB473" s="111">
        <f t="shared" si="68"/>
        <v>10469.080720015343</v>
      </c>
      <c r="AC473" s="111">
        <f t="shared" si="68"/>
        <v>10781.007738015727</v>
      </c>
      <c r="AD473" s="111">
        <f t="shared" si="68"/>
        <v>11103.107931466118</v>
      </c>
      <c r="AE473" s="111">
        <f t="shared" si="68"/>
        <v>11432.385629752775</v>
      </c>
      <c r="AF473" s="111">
        <f t="shared" si="68"/>
        <v>11772.845270496593</v>
      </c>
      <c r="AG473" s="111">
        <f t="shared" si="68"/>
        <v>12123.491402259006</v>
      </c>
      <c r="AH473" s="112">
        <f t="shared" si="68"/>
        <v>12485.328687315483</v>
      </c>
    </row>
    <row r="474" spans="1:34" s="37" customFormat="1" ht="10.5" hidden="1" outlineLevel="2" x14ac:dyDescent="0.25">
      <c r="A474" s="34"/>
      <c r="B474" s="97"/>
      <c r="C474" s="98"/>
      <c r="D474" s="99"/>
      <c r="E474" s="24"/>
      <c r="F474" s="24"/>
      <c r="G474" s="24"/>
      <c r="H474" s="24"/>
      <c r="I474" s="24"/>
      <c r="J474" s="24"/>
      <c r="K474" s="100"/>
      <c r="L474" s="100"/>
      <c r="M474" s="100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51"/>
      <c r="AE474" s="51"/>
      <c r="AF474" s="51"/>
      <c r="AG474" s="51"/>
      <c r="AH474" s="102"/>
    </row>
    <row r="475" spans="1:34" s="37" customFormat="1" ht="10.5" hidden="1" outlineLevel="2" x14ac:dyDescent="0.25">
      <c r="A475" s="34"/>
      <c r="B475" s="97"/>
      <c r="C475" s="98"/>
      <c r="D475" s="103" t="s">
        <v>58</v>
      </c>
      <c r="E475" s="24"/>
      <c r="F475" s="24"/>
      <c r="G475" s="24"/>
      <c r="H475" s="24"/>
      <c r="I475" s="24"/>
      <c r="J475" s="24"/>
      <c r="K475" s="100"/>
      <c r="L475" s="100"/>
      <c r="M475" s="100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  <c r="AH475" s="102"/>
    </row>
    <row r="476" spans="1:34" s="37" customFormat="1" ht="10.5" hidden="1" outlineLevel="2" x14ac:dyDescent="0.25">
      <c r="A476" s="34"/>
      <c r="B476" s="97"/>
      <c r="C476" s="98"/>
      <c r="D476" s="104" t="s">
        <v>59</v>
      </c>
      <c r="E476" s="24"/>
      <c r="F476" s="24"/>
      <c r="G476" s="24"/>
      <c r="H476" s="24"/>
      <c r="I476" s="24"/>
      <c r="J476" s="24"/>
      <c r="K476" s="105">
        <f>-SUM('[1]Hist&amp;Budget_WC'!AZ$74:AZ$75)</f>
        <v>2039</v>
      </c>
      <c r="L476" s="105">
        <f>-SUM('[1]Hist&amp;Budget_WC'!BA$74:BA$75)</f>
        <v>2342</v>
      </c>
      <c r="M476" s="105">
        <f>-SUM('[1]Hist&amp;Budget_WC'!BB$74:BB$75)</f>
        <v>2245</v>
      </c>
      <c r="N476" s="106">
        <f>-SUM([1]Calcs_Wat!N$65:N$66)</f>
        <v>2675</v>
      </c>
      <c r="O476" s="106">
        <f>-SUM([1]Calcs_Wat!O$65:O$66)</f>
        <v>2700</v>
      </c>
      <c r="P476" s="106">
        <f>-SUM([1]Calcs_Wat!P$65:P$66)</f>
        <v>2772.8999999999996</v>
      </c>
      <c r="Q476" s="106">
        <f>-SUM([1]Calcs_Wat!Q$65:Q$66)</f>
        <v>2847.7682999999993</v>
      </c>
      <c r="R476" s="106">
        <f>-SUM([1]Calcs_Wat!R$65:R$66)</f>
        <v>2924.6580440999992</v>
      </c>
      <c r="S476" s="106">
        <f>-SUM([1]Calcs_Wat!S$65:S$66)</f>
        <v>3003.623811290699</v>
      </c>
      <c r="T476" s="106">
        <f>-SUM([1]Calcs_Wat!T$65:T$66)</f>
        <v>3084.7216541955477</v>
      </c>
      <c r="U476" s="106">
        <f>-SUM([1]Calcs_Wat!U$65:U$66)</f>
        <v>3168.0091388588271</v>
      </c>
      <c r="V476" s="106">
        <f>-SUM([1]Calcs_Wat!V$65:V$66)</f>
        <v>3253.5453856080148</v>
      </c>
      <c r="W476" s="106">
        <f>-SUM([1]Calcs_Wat!W$65:W$66)</f>
        <v>3341.3911110194313</v>
      </c>
      <c r="X476" s="106">
        <f>-SUM([1]Calcs_Wat!X$65:X$66)</f>
        <v>3431.6086710169552</v>
      </c>
      <c r="Y476" s="106">
        <f>-SUM([1]Calcs_Wat!Y$65:Y$66)</f>
        <v>3524.2621051344126</v>
      </c>
      <c r="Z476" s="106">
        <f>-SUM([1]Calcs_Wat!Z$65:Z$66)</f>
        <v>3619.4171819730418</v>
      </c>
      <c r="AA476" s="106">
        <f>-SUM([1]Calcs_Wat!AA$65:AA$66)</f>
        <v>3717.1414458863137</v>
      </c>
      <c r="AB476" s="106">
        <f>-SUM([1]Calcs_Wat!AB$65:AB$66)</f>
        <v>3817.5042649252441</v>
      </c>
      <c r="AC476" s="106">
        <f>-SUM([1]Calcs_Wat!AC$65:AC$66)</f>
        <v>3920.5768800782257</v>
      </c>
      <c r="AD476" s="106">
        <f>-SUM([1]Calcs_Wat!AD$65:AD$66)</f>
        <v>4026.4324558403373</v>
      </c>
      <c r="AE476" s="106">
        <f>-SUM([1]Calcs_Wat!AE$65:AE$66)</f>
        <v>4135.1461321480265</v>
      </c>
      <c r="AF476" s="106">
        <f>-SUM([1]Calcs_Wat!AF$65:AF$66)</f>
        <v>4246.7950777160222</v>
      </c>
      <c r="AG476" s="106">
        <f>-SUM([1]Calcs_Wat!AG$65:AG$66)</f>
        <v>4361.4585448143544</v>
      </c>
      <c r="AH476" s="107">
        <f>-SUM([1]Calcs_Wat!AH$65:AH$66)</f>
        <v>4479.2179255243418</v>
      </c>
    </row>
    <row r="477" spans="1:34" s="37" customFormat="1" ht="10.5" hidden="1" outlineLevel="2" x14ac:dyDescent="0.25">
      <c r="A477" s="34"/>
      <c r="B477" s="97"/>
      <c r="C477" s="98"/>
      <c r="D477" s="104" t="s">
        <v>60</v>
      </c>
      <c r="E477" s="24"/>
      <c r="F477" s="24"/>
      <c r="G477" s="24"/>
      <c r="H477" s="24"/>
      <c r="I477" s="24"/>
      <c r="J477" s="24"/>
      <c r="K477" s="105">
        <f>-SUM('[1]Hist&amp;Budget_WC'!AZ$77,'[1]Hist&amp;Budget_WC'!AZ$86,'[1]Hist&amp;Budget_WC'!AZ$87)</f>
        <v>0</v>
      </c>
      <c r="L477" s="105">
        <f>-SUM('[1]Hist&amp;Budget_WC'!BA$77,'[1]Hist&amp;Budget_WC'!BA$86,'[1]Hist&amp;Budget_WC'!BA$87)</f>
        <v>0</v>
      </c>
      <c r="M477" s="105">
        <f>-SUM('[1]Hist&amp;Budget_WC'!BB$77,'[1]Hist&amp;Budget_WC'!BB$86,'[1]Hist&amp;Budget_WC'!BB$87)</f>
        <v>0</v>
      </c>
      <c r="N477" s="106">
        <f>-SUM([1]Calcs_Wat!N$68,[1]Calcs_Wat!N$77,,[1]Calcs_Wat!N$78)</f>
        <v>0</v>
      </c>
      <c r="O477" s="106">
        <f>-SUM([1]Calcs_Wat!O$68,[1]Calcs_Wat!O$77,,[1]Calcs_Wat!O$78)</f>
        <v>6.875</v>
      </c>
      <c r="P477" s="106">
        <f>-SUM([1]Calcs_Wat!P$68,[1]Calcs_Wat!P$77,,[1]Calcs_Wat!P$78)</f>
        <v>81.252157640719673</v>
      </c>
      <c r="Q477" s="106">
        <f>-SUM([1]Calcs_Wat!Q$68,[1]Calcs_Wat!Q$77,,[1]Calcs_Wat!Q$78)</f>
        <v>101.34789766573059</v>
      </c>
      <c r="R477" s="106">
        <f>-SUM([1]Calcs_Wat!R$68,[1]Calcs_Wat!R$77,,[1]Calcs_Wat!R$78)</f>
        <v>91.037828181118272</v>
      </c>
      <c r="S477" s="106">
        <f>-SUM([1]Calcs_Wat!S$68,[1]Calcs_Wat!S$77,,[1]Calcs_Wat!S$78)</f>
        <v>80.414168067286695</v>
      </c>
      <c r="T477" s="106">
        <f>-SUM([1]Calcs_Wat!T$68,[1]Calcs_Wat!T$77,,[1]Calcs_Wat!T$78)</f>
        <v>69.467379165169106</v>
      </c>
      <c r="U477" s="106">
        <f>-SUM([1]Calcs_Wat!U$68,[1]Calcs_Wat!U$77,,[1]Calcs_Wat!U$78)</f>
        <v>84.987633203463446</v>
      </c>
      <c r="V477" s="106">
        <f>-SUM([1]Calcs_Wat!V$68,[1]Calcs_Wat!V$77,,[1]Calcs_Wat!V$78)</f>
        <v>381.91653688248903</v>
      </c>
      <c r="W477" s="106">
        <f>-SUM([1]Calcs_Wat!W$68,[1]Calcs_Wat!W$77,,[1]Calcs_Wat!W$78)</f>
        <v>559.87288019829828</v>
      </c>
      <c r="X477" s="106">
        <f>-SUM([1]Calcs_Wat!X$68,[1]Calcs_Wat!X$77,,[1]Calcs_Wat!X$78)</f>
        <v>532.0380388117328</v>
      </c>
      <c r="Y477" s="106">
        <f>-SUM([1]Calcs_Wat!Y$68,[1]Calcs_Wat!Y$77,,[1]Calcs_Wat!Y$78)</f>
        <v>502.87219604574614</v>
      </c>
      <c r="Z477" s="106">
        <f>-SUM([1]Calcs_Wat!Z$68,[1]Calcs_Wat!Z$77,,[1]Calcs_Wat!Z$78)</f>
        <v>477.53082641712126</v>
      </c>
      <c r="AA477" s="106">
        <f>-SUM([1]Calcs_Wat!AA$68,[1]Calcs_Wat!AA$77,,[1]Calcs_Wat!AA$78)</f>
        <v>457.33424661996457</v>
      </c>
      <c r="AB477" s="106">
        <f>-SUM([1]Calcs_Wat!AB$68,[1]Calcs_Wat!AB$77,,[1]Calcs_Wat!AB$78)</f>
        <v>437.64900866423807</v>
      </c>
      <c r="AC477" s="106">
        <f>-SUM([1]Calcs_Wat!AC$68,[1]Calcs_Wat!AC$77,,[1]Calcs_Wat!AC$78)</f>
        <v>416.74962830537072</v>
      </c>
      <c r="AD477" s="106">
        <f>-SUM([1]Calcs_Wat!AD$68,[1]Calcs_Wat!AD$77,,[1]Calcs_Wat!AD$78)</f>
        <v>394.56121989664416</v>
      </c>
      <c r="AE477" s="106">
        <f>-SUM([1]Calcs_Wat!AE$68,[1]Calcs_Wat!AE$77,,[1]Calcs_Wat!AE$78)</f>
        <v>371.00427900851173</v>
      </c>
      <c r="AF477" s="106">
        <f>-SUM([1]Calcs_Wat!AF$68,[1]Calcs_Wat!AF$77,,[1]Calcs_Wat!AF$78)</f>
        <v>345.99439755217782</v>
      </c>
      <c r="AG477" s="106">
        <f>-SUM([1]Calcs_Wat!AG$68,[1]Calcs_Wat!AG$77,,[1]Calcs_Wat!AG$78)</f>
        <v>319.4419613326267</v>
      </c>
      <c r="AH477" s="107">
        <f>-SUM([1]Calcs_Wat!AH$68,[1]Calcs_Wat!AH$77,,[1]Calcs_Wat!AH$78)</f>
        <v>291.25182894738202</v>
      </c>
    </row>
    <row r="478" spans="1:34" s="37" customFormat="1" ht="10.5" hidden="1" outlineLevel="2" x14ac:dyDescent="0.25">
      <c r="A478" s="34"/>
      <c r="B478" s="97"/>
      <c r="C478" s="98"/>
      <c r="D478" s="104" t="s">
        <v>61</v>
      </c>
      <c r="E478" s="24"/>
      <c r="F478" s="24"/>
      <c r="G478" s="24"/>
      <c r="H478" s="24"/>
      <c r="I478" s="24"/>
      <c r="J478" s="24"/>
      <c r="K478" s="105">
        <f>-SUM('[1]Hist&amp;Budget_WC'!AZ$76,'[1]Hist&amp;Budget_WC'!AZ$89)</f>
        <v>964</v>
      </c>
      <c r="L478" s="105">
        <f>-SUM('[1]Hist&amp;Budget_WC'!BA$76,'[1]Hist&amp;Budget_WC'!BA$89)</f>
        <v>1198</v>
      </c>
      <c r="M478" s="105">
        <f>-SUM('[1]Hist&amp;Budget_WC'!BB$76,'[1]Hist&amp;Budget_WC'!BB$89)</f>
        <v>905</v>
      </c>
      <c r="N478" s="106">
        <f>-SUM([1]Calcs_Wat!N$67,[1]Calcs_Wat!N$80)</f>
        <v>2226</v>
      </c>
      <c r="O478" s="106">
        <f>-SUM([1]Calcs_Wat!O$67,[1]Calcs_Wat!O$80)</f>
        <v>2357</v>
      </c>
      <c r="P478" s="106">
        <f>-SUM([1]Calcs_Wat!P$67,[1]Calcs_Wat!P$80)</f>
        <v>2415.9249999999997</v>
      </c>
      <c r="Q478" s="106">
        <f>-SUM([1]Calcs_Wat!Q$67,[1]Calcs_Wat!Q$80)</f>
        <v>2476.3231249999999</v>
      </c>
      <c r="R478" s="106">
        <f>-SUM([1]Calcs_Wat!R$67,[1]Calcs_Wat!R$80)</f>
        <v>2538.2312031249999</v>
      </c>
      <c r="S478" s="106">
        <f>-SUM([1]Calcs_Wat!S$67,[1]Calcs_Wat!S$80)</f>
        <v>2601.6869832031243</v>
      </c>
      <c r="T478" s="106">
        <f>-SUM([1]Calcs_Wat!T$67,[1]Calcs_Wat!T$80)</f>
        <v>2666.7291577832025</v>
      </c>
      <c r="U478" s="106">
        <f>-SUM([1]Calcs_Wat!U$67,[1]Calcs_Wat!U$80)</f>
        <v>2733.3973867277823</v>
      </c>
      <c r="V478" s="106">
        <f>-SUM([1]Calcs_Wat!V$67,[1]Calcs_Wat!V$80)</f>
        <v>2801.7323213959762</v>
      </c>
      <c r="W478" s="106">
        <f>-SUM([1]Calcs_Wat!W$67,[1]Calcs_Wat!W$80)</f>
        <v>2871.7756294308756</v>
      </c>
      <c r="X478" s="106">
        <f>-SUM([1]Calcs_Wat!X$67,[1]Calcs_Wat!X$80)</f>
        <v>2943.5700201666468</v>
      </c>
      <c r="Y478" s="106">
        <f>-SUM([1]Calcs_Wat!Y$67,[1]Calcs_Wat!Y$80)</f>
        <v>3017.1592706708125</v>
      </c>
      <c r="Z478" s="106">
        <f>-SUM([1]Calcs_Wat!Z$67,[1]Calcs_Wat!Z$80)</f>
        <v>3092.5882524375829</v>
      </c>
      <c r="AA478" s="106">
        <f>-SUM([1]Calcs_Wat!AA$67,[1]Calcs_Wat!AA$80)</f>
        <v>3169.902958748522</v>
      </c>
      <c r="AB478" s="106">
        <f>-SUM([1]Calcs_Wat!AB$67,[1]Calcs_Wat!AB$80)</f>
        <v>3249.1505327172354</v>
      </c>
      <c r="AC478" s="106">
        <f>-SUM([1]Calcs_Wat!AC$67,[1]Calcs_Wat!AC$80)</f>
        <v>3330.3792960351657</v>
      </c>
      <c r="AD478" s="106">
        <f>-SUM([1]Calcs_Wat!AD$67,[1]Calcs_Wat!AD$80)</f>
        <v>3413.6387784360445</v>
      </c>
      <c r="AE478" s="106">
        <f>-SUM([1]Calcs_Wat!AE$67,[1]Calcs_Wat!AE$80)</f>
        <v>3498.9797478969454</v>
      </c>
      <c r="AF478" s="106">
        <f>-SUM([1]Calcs_Wat!AF$67,[1]Calcs_Wat!AF$80)</f>
        <v>3586.4542415943683</v>
      </c>
      <c r="AG478" s="106">
        <f>-SUM([1]Calcs_Wat!AG$67,[1]Calcs_Wat!AG$80)</f>
        <v>3676.1155976342275</v>
      </c>
      <c r="AH478" s="107">
        <f>-SUM([1]Calcs_Wat!AH$67,[1]Calcs_Wat!AH$80)</f>
        <v>3768.0184875750824</v>
      </c>
    </row>
    <row r="479" spans="1:34" s="37" customFormat="1" ht="10.5" hidden="1" outlineLevel="2" x14ac:dyDescent="0.25">
      <c r="A479" s="34"/>
      <c r="B479" s="97"/>
      <c r="C479" s="98"/>
      <c r="D479" s="104" t="s">
        <v>62</v>
      </c>
      <c r="E479" s="24"/>
      <c r="F479" s="24"/>
      <c r="G479" s="24"/>
      <c r="H479" s="24"/>
      <c r="I479" s="24"/>
      <c r="J479" s="24"/>
      <c r="K479" s="105">
        <f>-SUM('[1]Hist&amp;Budget_WC'!AZ$79:AZ$81)</f>
        <v>2103</v>
      </c>
      <c r="L479" s="105">
        <f>-SUM('[1]Hist&amp;Budget_WC'!BA$79:BA$81)</f>
        <v>1082</v>
      </c>
      <c r="M479" s="105">
        <f>-SUM('[1]Hist&amp;Budget_WC'!BB$79:BB$81)</f>
        <v>1112</v>
      </c>
      <c r="N479" s="106">
        <f>-SUM([1]Calcs_Wat!N$70:N$72)</f>
        <v>1101</v>
      </c>
      <c r="O479" s="106">
        <f>-SUM([1]Calcs_Wat!O$70:O$72)</f>
        <v>1712</v>
      </c>
      <c r="P479" s="106">
        <f>-SUM([1]Calcs_Wat!P$70:P$72)</f>
        <v>1712</v>
      </c>
      <c r="Q479" s="106">
        <f>-SUM([1]Calcs_Wat!Q$70:Q$72)</f>
        <v>1742</v>
      </c>
      <c r="R479" s="106">
        <f>-SUM([1]Calcs_Wat!R$70:R$72)</f>
        <v>1742</v>
      </c>
      <c r="S479" s="106">
        <f>-SUM([1]Calcs_Wat!S$70:S$72)</f>
        <v>1742</v>
      </c>
      <c r="T479" s="106">
        <f>-SUM([1]Calcs_Wat!T$70:T$72)</f>
        <v>1742</v>
      </c>
      <c r="U479" s="106">
        <f>-SUM([1]Calcs_Wat!U$70:U$72)</f>
        <v>1742</v>
      </c>
      <c r="V479" s="106">
        <f>-SUM([1]Calcs_Wat!V$70:V$72)</f>
        <v>1742</v>
      </c>
      <c r="W479" s="106">
        <f>-SUM([1]Calcs_Wat!W$70:W$72)</f>
        <v>2042</v>
      </c>
      <c r="X479" s="106">
        <f>-SUM([1]Calcs_Wat!X$70:X$72)</f>
        <v>2042</v>
      </c>
      <c r="Y479" s="106">
        <f>-SUM([1]Calcs_Wat!Y$70:Y$72)</f>
        <v>2042</v>
      </c>
      <c r="Z479" s="106">
        <f>-SUM([1]Calcs_Wat!Z$70:Z$72)</f>
        <v>2042</v>
      </c>
      <c r="AA479" s="106">
        <f>-SUM([1]Calcs_Wat!AA$70:AA$72)</f>
        <v>2042</v>
      </c>
      <c r="AB479" s="106">
        <f>-SUM([1]Calcs_Wat!AB$70:AB$72)</f>
        <v>2042</v>
      </c>
      <c r="AC479" s="106">
        <f>-SUM([1]Calcs_Wat!AC$70:AC$72)</f>
        <v>2042</v>
      </c>
      <c r="AD479" s="106">
        <f>-SUM([1]Calcs_Wat!AD$70:AD$72)</f>
        <v>2042</v>
      </c>
      <c r="AE479" s="106">
        <f>-SUM([1]Calcs_Wat!AE$70:AE$72)</f>
        <v>2042</v>
      </c>
      <c r="AF479" s="106">
        <f>-SUM([1]Calcs_Wat!AF$70:AF$72)</f>
        <v>2042</v>
      </c>
      <c r="AG479" s="106">
        <f>-SUM([1]Calcs_Wat!AG$70:AG$72)</f>
        <v>2042</v>
      </c>
      <c r="AH479" s="107">
        <f>-SUM([1]Calcs_Wat!AH$70:AH$72)</f>
        <v>2042</v>
      </c>
    </row>
    <row r="480" spans="1:34" s="37" customFormat="1" ht="10.5" hidden="1" outlineLevel="2" x14ac:dyDescent="0.25">
      <c r="A480" s="34"/>
      <c r="B480" s="97"/>
      <c r="C480" s="98"/>
      <c r="D480" s="104" t="s">
        <v>63</v>
      </c>
      <c r="E480" s="24"/>
      <c r="F480" s="24"/>
      <c r="G480" s="24"/>
      <c r="H480" s="24"/>
      <c r="I480" s="24"/>
      <c r="J480" s="24"/>
      <c r="K480" s="105">
        <f>-(MIN(0,'[1]Hist&amp;Budget_WC'!AZ$104)+MIN(0,'[1]Hist&amp;Budget_WC'!AZ$105)+MIN(0,'[1]Hist&amp;Budget_WC'!AZ$108)+MIN(0,'[1]Hist&amp;Budget_WC'!AZ$109)+MIN(0,'[1]Hist&amp;Budget_WC'!AZ$110))</f>
        <v>1055</v>
      </c>
      <c r="L480" s="105">
        <f>-(MIN(0,'[1]Hist&amp;Budget_WC'!BA$104)+MIN(0,'[1]Hist&amp;Budget_WC'!BA$105)+MIN(0,'[1]Hist&amp;Budget_WC'!BA$108)+MIN(0,'[1]Hist&amp;Budget_WC'!BA$109)+MIN(0,'[1]Hist&amp;Budget_WC'!BA$110))</f>
        <v>109</v>
      </c>
      <c r="M480" s="105">
        <f>-(MIN(0,'[1]Hist&amp;Budget_WC'!BB$104)+MIN(0,'[1]Hist&amp;Budget_WC'!BB$105)+MIN(0,'[1]Hist&amp;Budget_WC'!BB$108)+MIN(0,'[1]Hist&amp;Budget_WC'!BB$109)+MIN(0,'[1]Hist&amp;Budget_WC'!BB$110))</f>
        <v>91</v>
      </c>
      <c r="N480" s="106">
        <f>-(MIN(0,[1]Calcs_Wat!N$94)+MIN(0,[1]Calcs_Wat!N$95)+MIN(0,[1]Calcs_Wat!N$98)+MIN(0,[1]Calcs_Wat!N$99)+MIN(0,[1]Calcs_Wat!N$100))</f>
        <v>0</v>
      </c>
      <c r="O480" s="106">
        <f>-(MIN(0,[1]Calcs_Wat!O$94)+MIN(0,[1]Calcs_Wat!O$95)+MIN(0,[1]Calcs_Wat!O$98)+MIN(0,[1]Calcs_Wat!O$99)+MIN(0,[1]Calcs_Wat!O$100))</f>
        <v>0</v>
      </c>
      <c r="P480" s="106">
        <f>-(MIN(0,[1]Calcs_Wat!P$94)+MIN(0,[1]Calcs_Wat!P$95)+MIN(0,[1]Calcs_Wat!P$98)+MIN(0,[1]Calcs_Wat!P$99)+MIN(0,[1]Calcs_Wat!P$100))</f>
        <v>0</v>
      </c>
      <c r="Q480" s="106">
        <f>-(MIN(0,[1]Calcs_Wat!Q$94)+MIN(0,[1]Calcs_Wat!Q$95)+MIN(0,[1]Calcs_Wat!Q$98)+MIN(0,[1]Calcs_Wat!Q$99)+MIN(0,[1]Calcs_Wat!Q$100))</f>
        <v>0</v>
      </c>
      <c r="R480" s="106">
        <f>-(MIN(0,[1]Calcs_Wat!R$94)+MIN(0,[1]Calcs_Wat!R$95)+MIN(0,[1]Calcs_Wat!R$98)+MIN(0,[1]Calcs_Wat!R$99)+MIN(0,[1]Calcs_Wat!R$100))</f>
        <v>0</v>
      </c>
      <c r="S480" s="106">
        <f>-(MIN(0,[1]Calcs_Wat!S$94)+MIN(0,[1]Calcs_Wat!S$95)+MIN(0,[1]Calcs_Wat!S$98)+MIN(0,[1]Calcs_Wat!S$99)+MIN(0,[1]Calcs_Wat!S$100))</f>
        <v>0</v>
      </c>
      <c r="T480" s="106">
        <f>-(MIN(0,[1]Calcs_Wat!T$94)+MIN(0,[1]Calcs_Wat!T$95)+MIN(0,[1]Calcs_Wat!T$98)+MIN(0,[1]Calcs_Wat!T$99)+MIN(0,[1]Calcs_Wat!T$100))</f>
        <v>0</v>
      </c>
      <c r="U480" s="106">
        <f>-(MIN(0,[1]Calcs_Wat!U$94)+MIN(0,[1]Calcs_Wat!U$95)+MIN(0,[1]Calcs_Wat!U$98)+MIN(0,[1]Calcs_Wat!U$99)+MIN(0,[1]Calcs_Wat!U$100))</f>
        <v>0</v>
      </c>
      <c r="V480" s="106">
        <f>-(MIN(0,[1]Calcs_Wat!V$94)+MIN(0,[1]Calcs_Wat!V$95)+MIN(0,[1]Calcs_Wat!V$98)+MIN(0,[1]Calcs_Wat!V$99)+MIN(0,[1]Calcs_Wat!V$100))</f>
        <v>0</v>
      </c>
      <c r="W480" s="106">
        <f>-(MIN(0,[1]Calcs_Wat!W$94)+MIN(0,[1]Calcs_Wat!W$95)+MIN(0,[1]Calcs_Wat!W$98)+MIN(0,[1]Calcs_Wat!W$99)+MIN(0,[1]Calcs_Wat!W$100))</f>
        <v>0</v>
      </c>
      <c r="X480" s="106">
        <f>-(MIN(0,[1]Calcs_Wat!X$94)+MIN(0,[1]Calcs_Wat!X$95)+MIN(0,[1]Calcs_Wat!X$98)+MIN(0,[1]Calcs_Wat!X$99)+MIN(0,[1]Calcs_Wat!X$100))</f>
        <v>0</v>
      </c>
      <c r="Y480" s="106">
        <f>-(MIN(0,[1]Calcs_Wat!Y$94)+MIN(0,[1]Calcs_Wat!Y$95)+MIN(0,[1]Calcs_Wat!Y$98)+MIN(0,[1]Calcs_Wat!Y$99)+MIN(0,[1]Calcs_Wat!Y$100))</f>
        <v>0</v>
      </c>
      <c r="Z480" s="106">
        <f>-(MIN(0,[1]Calcs_Wat!Z$94)+MIN(0,[1]Calcs_Wat!Z$95)+MIN(0,[1]Calcs_Wat!Z$98)+MIN(0,[1]Calcs_Wat!Z$99)+MIN(0,[1]Calcs_Wat!Z$100))</f>
        <v>0</v>
      </c>
      <c r="AA480" s="106">
        <f>-(MIN(0,[1]Calcs_Wat!AA$94)+MIN(0,[1]Calcs_Wat!AA$95)+MIN(0,[1]Calcs_Wat!AA$98)+MIN(0,[1]Calcs_Wat!AA$99)+MIN(0,[1]Calcs_Wat!AA$100))</f>
        <v>0</v>
      </c>
      <c r="AB480" s="106">
        <f>-(MIN(0,[1]Calcs_Wat!AB$94)+MIN(0,[1]Calcs_Wat!AB$95)+MIN(0,[1]Calcs_Wat!AB$98)+MIN(0,[1]Calcs_Wat!AB$99)+MIN(0,[1]Calcs_Wat!AB$100))</f>
        <v>0</v>
      </c>
      <c r="AC480" s="106">
        <f>-(MIN(0,[1]Calcs_Wat!AC$94)+MIN(0,[1]Calcs_Wat!AC$95)+MIN(0,[1]Calcs_Wat!AC$98)+MIN(0,[1]Calcs_Wat!AC$99)+MIN(0,[1]Calcs_Wat!AC$100))</f>
        <v>0</v>
      </c>
      <c r="AD480" s="106">
        <f>-(MIN(0,[1]Calcs_Wat!AD$94)+MIN(0,[1]Calcs_Wat!AD$95)+MIN(0,[1]Calcs_Wat!AD$98)+MIN(0,[1]Calcs_Wat!AD$99)+MIN(0,[1]Calcs_Wat!AD$100))</f>
        <v>0</v>
      </c>
      <c r="AE480" s="106">
        <f>-(MIN(0,[1]Calcs_Wat!AE$94)+MIN(0,[1]Calcs_Wat!AE$95)+MIN(0,[1]Calcs_Wat!AE$98)+MIN(0,[1]Calcs_Wat!AE$99)+MIN(0,[1]Calcs_Wat!AE$100))</f>
        <v>0</v>
      </c>
      <c r="AF480" s="106">
        <f>-(MIN(0,[1]Calcs_Wat!AF$94)+MIN(0,[1]Calcs_Wat!AF$95)+MIN(0,[1]Calcs_Wat!AF$98)+MIN(0,[1]Calcs_Wat!AF$99)+MIN(0,[1]Calcs_Wat!AF$100))</f>
        <v>0</v>
      </c>
      <c r="AG480" s="106">
        <f>-(MIN(0,[1]Calcs_Wat!AG$94)+MIN(0,[1]Calcs_Wat!AG$95)+MIN(0,[1]Calcs_Wat!AG$98)+MIN(0,[1]Calcs_Wat!AG$99)+MIN(0,[1]Calcs_Wat!AG$100))</f>
        <v>0</v>
      </c>
      <c r="AH480" s="107">
        <f>-(MIN(0,[1]Calcs_Wat!AH$94)+MIN(0,[1]Calcs_Wat!AH$95)+MIN(0,[1]Calcs_Wat!AH$98)+MIN(0,[1]Calcs_Wat!AH$99)+MIN(0,[1]Calcs_Wat!AH$100))</f>
        <v>0</v>
      </c>
    </row>
    <row r="481" spans="1:34" s="37" customFormat="1" ht="10.5" hidden="1" outlineLevel="2" x14ac:dyDescent="0.25">
      <c r="A481" s="34"/>
      <c r="B481" s="97"/>
      <c r="C481" s="98"/>
      <c r="D481" s="104" t="s">
        <v>64</v>
      </c>
      <c r="E481" s="24"/>
      <c r="F481" s="24"/>
      <c r="G481" s="24"/>
      <c r="H481" s="24"/>
      <c r="I481" s="24"/>
      <c r="J481" s="24"/>
      <c r="K481" s="105">
        <f>-MIN(0,'[1]Hist&amp;Budget_WC'!AZ$111)</f>
        <v>0</v>
      </c>
      <c r="L481" s="105">
        <f>-MIN(0,'[1]Hist&amp;Budget_WC'!BA$111)</f>
        <v>0</v>
      </c>
      <c r="M481" s="105">
        <f>-MIN(0,'[1]Hist&amp;Budget_WC'!BB$111)</f>
        <v>0</v>
      </c>
      <c r="N481" s="106">
        <f>-MIN(0,[1]Calcs_Wat!N$101)</f>
        <v>0</v>
      </c>
      <c r="O481" s="106">
        <f>-MIN(0,[1]Calcs_Wat!O$101)</f>
        <v>0</v>
      </c>
      <c r="P481" s="106">
        <f>-MIN(0,[1]Calcs_Wat!P$101)</f>
        <v>0</v>
      </c>
      <c r="Q481" s="106">
        <f>-MIN(0,[1]Calcs_Wat!Q$101)</f>
        <v>0</v>
      </c>
      <c r="R481" s="106">
        <f>-MIN(0,[1]Calcs_Wat!R$101)</f>
        <v>0</v>
      </c>
      <c r="S481" s="106">
        <f>-MIN(0,[1]Calcs_Wat!S$101)</f>
        <v>0</v>
      </c>
      <c r="T481" s="106">
        <f>-MIN(0,[1]Calcs_Wat!T$101)</f>
        <v>0</v>
      </c>
      <c r="U481" s="106">
        <f>-MIN(0,[1]Calcs_Wat!U$101)</f>
        <v>0</v>
      </c>
      <c r="V481" s="106">
        <f>-MIN(0,[1]Calcs_Wat!V$101)</f>
        <v>0</v>
      </c>
      <c r="W481" s="106">
        <f>-MIN(0,[1]Calcs_Wat!W$101)</f>
        <v>0</v>
      </c>
      <c r="X481" s="106">
        <f>-MIN(0,[1]Calcs_Wat!X$101)</f>
        <v>0</v>
      </c>
      <c r="Y481" s="106">
        <f>-MIN(0,[1]Calcs_Wat!Y$101)</f>
        <v>0</v>
      </c>
      <c r="Z481" s="106">
        <f>-MIN(0,[1]Calcs_Wat!Z$101)</f>
        <v>0</v>
      </c>
      <c r="AA481" s="106">
        <f>-MIN(0,[1]Calcs_Wat!AA$101)</f>
        <v>0</v>
      </c>
      <c r="AB481" s="106">
        <f>-MIN(0,[1]Calcs_Wat!AB$101)</f>
        <v>0</v>
      </c>
      <c r="AC481" s="106">
        <f>-MIN(0,[1]Calcs_Wat!AC$101)</f>
        <v>0</v>
      </c>
      <c r="AD481" s="106">
        <f>-MIN(0,[1]Calcs_Wat!AD$101)</f>
        <v>0</v>
      </c>
      <c r="AE481" s="106">
        <f>-MIN(0,[1]Calcs_Wat!AE$101)</f>
        <v>0</v>
      </c>
      <c r="AF481" s="106">
        <f>-MIN(0,[1]Calcs_Wat!AF$101)</f>
        <v>0</v>
      </c>
      <c r="AG481" s="106">
        <f>-MIN(0,[1]Calcs_Wat!AG$101)</f>
        <v>0</v>
      </c>
      <c r="AH481" s="107">
        <f>-MIN(0,[1]Calcs_Wat!AH$101)</f>
        <v>0</v>
      </c>
    </row>
    <row r="482" spans="1:34" s="37" customFormat="1" ht="10.5" hidden="1" outlineLevel="2" x14ac:dyDescent="0.25">
      <c r="A482" s="34"/>
      <c r="B482" s="97"/>
      <c r="C482" s="98"/>
      <c r="D482" s="104" t="s">
        <v>65</v>
      </c>
      <c r="E482" s="24"/>
      <c r="F482" s="24"/>
      <c r="G482" s="24"/>
      <c r="H482" s="24"/>
      <c r="I482" s="24"/>
      <c r="J482" s="24"/>
      <c r="K482" s="105">
        <f>-SUM('[1]Hist&amp;Budget_WC'!AZ$78,'[1]Hist&amp;Budget_WC'!AZ$82:AZ$85,'[1]Hist&amp;Budget_WC'!AZ$88,'[1]Hist&amp;Budget_WC'!AZ$90:AZ$96,'[1]Hist&amp;Budget_WC'!AZ$107,'[1]Hist&amp;Budget_WC'!AZ$112:AZ$117)</f>
        <v>420</v>
      </c>
      <c r="L482" s="105">
        <f>-SUM('[1]Hist&amp;Budget_WC'!BA$78,'[1]Hist&amp;Budget_WC'!BA$82:BA$85,'[1]Hist&amp;Budget_WC'!BA$88,'[1]Hist&amp;Budget_WC'!BA$90:BA$96,'[1]Hist&amp;Budget_WC'!BA$107,'[1]Hist&amp;Budget_WC'!BA$112:BA$117)</f>
        <v>242</v>
      </c>
      <c r="M482" s="105">
        <f>-SUM('[1]Hist&amp;Budget_WC'!BB$78,'[1]Hist&amp;Budget_WC'!BB$82:BB$85,'[1]Hist&amp;Budget_WC'!BB$88,'[1]Hist&amp;Budget_WC'!BB$90:BB$96,'[1]Hist&amp;Budget_WC'!BB$107,'[1]Hist&amp;Budget_WC'!BB$112:BB$117)</f>
        <v>345</v>
      </c>
      <c r="N482" s="106">
        <f>-SUM([1]Calcs_Wat!N$69,[1]Calcs_Wat!N$73:N$76,[1]Calcs_Wat!N$79,[1]Calcs_Wat!N$81:N$87,[1]Calcs_Wat!N$97,[1]Calcs_Wat!N$102:N$107)</f>
        <v>0</v>
      </c>
      <c r="O482" s="106">
        <f>-SUM([1]Calcs_Wat!O$69,[1]Calcs_Wat!O$73:O$76,[1]Calcs_Wat!O$79,[1]Calcs_Wat!O$81:O$87,[1]Calcs_Wat!O$97,[1]Calcs_Wat!O$102:O$107)</f>
        <v>0</v>
      </c>
      <c r="P482" s="106">
        <f>-SUM([1]Calcs_Wat!P$69,[1]Calcs_Wat!P$73:P$76,[1]Calcs_Wat!P$79,[1]Calcs_Wat!P$81:P$87,[1]Calcs_Wat!P$97,[1]Calcs_Wat!P$102:P$107)</f>
        <v>0</v>
      </c>
      <c r="Q482" s="106">
        <f>-SUM([1]Calcs_Wat!Q$69,[1]Calcs_Wat!Q$73:Q$76,[1]Calcs_Wat!Q$79,[1]Calcs_Wat!Q$81:Q$87,[1]Calcs_Wat!Q$97,[1]Calcs_Wat!Q$102:Q$107)</f>
        <v>0</v>
      </c>
      <c r="R482" s="106">
        <f>-SUM([1]Calcs_Wat!R$69,[1]Calcs_Wat!R$73:R$76,[1]Calcs_Wat!R$79,[1]Calcs_Wat!R$81:R$87,[1]Calcs_Wat!R$97,[1]Calcs_Wat!R$102:R$107)</f>
        <v>0</v>
      </c>
      <c r="S482" s="106">
        <f>-SUM([1]Calcs_Wat!S$69,[1]Calcs_Wat!S$73:S$76,[1]Calcs_Wat!S$79,[1]Calcs_Wat!S$81:S$87,[1]Calcs_Wat!S$97,[1]Calcs_Wat!S$102:S$107)</f>
        <v>0</v>
      </c>
      <c r="T482" s="106">
        <f>-SUM([1]Calcs_Wat!T$69,[1]Calcs_Wat!T$73:T$76,[1]Calcs_Wat!T$79,[1]Calcs_Wat!T$81:T$87,[1]Calcs_Wat!T$97,[1]Calcs_Wat!T$102:T$107)</f>
        <v>0</v>
      </c>
      <c r="U482" s="106">
        <f>-SUM([1]Calcs_Wat!U$69,[1]Calcs_Wat!U$73:U$76,[1]Calcs_Wat!U$79,[1]Calcs_Wat!U$81:U$87,[1]Calcs_Wat!U$97,[1]Calcs_Wat!U$102:U$107)</f>
        <v>0</v>
      </c>
      <c r="V482" s="106">
        <f>-SUM([1]Calcs_Wat!V$69,[1]Calcs_Wat!V$73:V$76,[1]Calcs_Wat!V$79,[1]Calcs_Wat!V$81:V$87,[1]Calcs_Wat!V$97,[1]Calcs_Wat!V$102:V$107)</f>
        <v>0</v>
      </c>
      <c r="W482" s="106">
        <f>-SUM([1]Calcs_Wat!W$69,[1]Calcs_Wat!W$73:W$76,[1]Calcs_Wat!W$79,[1]Calcs_Wat!W$81:W$87,[1]Calcs_Wat!W$97,[1]Calcs_Wat!W$102:W$107)</f>
        <v>0</v>
      </c>
      <c r="X482" s="106">
        <f>-SUM([1]Calcs_Wat!X$69,[1]Calcs_Wat!X$73:X$76,[1]Calcs_Wat!X$79,[1]Calcs_Wat!X$81:X$87,[1]Calcs_Wat!X$97,[1]Calcs_Wat!X$102:X$107)</f>
        <v>0</v>
      </c>
      <c r="Y482" s="106">
        <f>-SUM([1]Calcs_Wat!Y$69,[1]Calcs_Wat!Y$73:Y$76,[1]Calcs_Wat!Y$79,[1]Calcs_Wat!Y$81:Y$87,[1]Calcs_Wat!Y$97,[1]Calcs_Wat!Y$102:Y$107)</f>
        <v>0</v>
      </c>
      <c r="Z482" s="106">
        <f>-SUM([1]Calcs_Wat!Z$69,[1]Calcs_Wat!Z$73:Z$76,[1]Calcs_Wat!Z$79,[1]Calcs_Wat!Z$81:Z$87,[1]Calcs_Wat!Z$97,[1]Calcs_Wat!Z$102:Z$107)</f>
        <v>0</v>
      </c>
      <c r="AA482" s="106">
        <f>-SUM([1]Calcs_Wat!AA$69,[1]Calcs_Wat!AA$73:AA$76,[1]Calcs_Wat!AA$79,[1]Calcs_Wat!AA$81:AA$87,[1]Calcs_Wat!AA$97,[1]Calcs_Wat!AA$102:AA$107)</f>
        <v>0</v>
      </c>
      <c r="AB482" s="106">
        <f>-SUM([1]Calcs_Wat!AB$69,[1]Calcs_Wat!AB$73:AB$76,[1]Calcs_Wat!AB$79,[1]Calcs_Wat!AB$81:AB$87,[1]Calcs_Wat!AB$97,[1]Calcs_Wat!AB$102:AB$107)</f>
        <v>0</v>
      </c>
      <c r="AC482" s="106">
        <f>-SUM([1]Calcs_Wat!AC$69,[1]Calcs_Wat!AC$73:AC$76,[1]Calcs_Wat!AC$79,[1]Calcs_Wat!AC$81:AC$87,[1]Calcs_Wat!AC$97,[1]Calcs_Wat!AC$102:AC$107)</f>
        <v>0</v>
      </c>
      <c r="AD482" s="106">
        <f>-SUM([1]Calcs_Wat!AD$69,[1]Calcs_Wat!AD$73:AD$76,[1]Calcs_Wat!AD$79,[1]Calcs_Wat!AD$81:AD$87,[1]Calcs_Wat!AD$97,[1]Calcs_Wat!AD$102:AD$107)</f>
        <v>0</v>
      </c>
      <c r="AE482" s="106">
        <f>-SUM([1]Calcs_Wat!AE$69,[1]Calcs_Wat!AE$73:AE$76,[1]Calcs_Wat!AE$79,[1]Calcs_Wat!AE$81:AE$87,[1]Calcs_Wat!AE$97,[1]Calcs_Wat!AE$102:AE$107)</f>
        <v>0</v>
      </c>
      <c r="AF482" s="106">
        <f>-SUM([1]Calcs_Wat!AF$69,[1]Calcs_Wat!AF$73:AF$76,[1]Calcs_Wat!AF$79,[1]Calcs_Wat!AF$81:AF$87,[1]Calcs_Wat!AF$97,[1]Calcs_Wat!AF$102:AF$107)</f>
        <v>0</v>
      </c>
      <c r="AG482" s="106">
        <f>-SUM([1]Calcs_Wat!AG$69,[1]Calcs_Wat!AG$73:AG$76,[1]Calcs_Wat!AG$79,[1]Calcs_Wat!AG$81:AG$87,[1]Calcs_Wat!AG$97,[1]Calcs_Wat!AG$102:AG$107)</f>
        <v>0</v>
      </c>
      <c r="AH482" s="107">
        <f>-SUM([1]Calcs_Wat!AH$69,[1]Calcs_Wat!AH$73:AH$76,[1]Calcs_Wat!AH$79,[1]Calcs_Wat!AH$81:AH$87,[1]Calcs_Wat!AH$97,[1]Calcs_Wat!AH$102:AH$107)</f>
        <v>0</v>
      </c>
    </row>
    <row r="483" spans="1:34" s="37" customFormat="1" ht="10.5" hidden="1" outlineLevel="2" x14ac:dyDescent="0.25">
      <c r="A483" s="34"/>
      <c r="B483" s="97"/>
      <c r="C483" s="98"/>
      <c r="D483" s="108" t="s">
        <v>66</v>
      </c>
      <c r="E483" s="109"/>
      <c r="F483" s="109"/>
      <c r="G483" s="109"/>
      <c r="H483" s="109"/>
      <c r="I483" s="109"/>
      <c r="J483" s="109"/>
      <c r="K483" s="110">
        <f t="shared" ref="K483:AH483" si="69">SUM(K476:K482)</f>
        <v>6581</v>
      </c>
      <c r="L483" s="110">
        <f t="shared" si="69"/>
        <v>4973</v>
      </c>
      <c r="M483" s="110">
        <f t="shared" si="69"/>
        <v>4698</v>
      </c>
      <c r="N483" s="111">
        <f t="shared" si="69"/>
        <v>6002</v>
      </c>
      <c r="O483" s="111">
        <f t="shared" si="69"/>
        <v>6775.875</v>
      </c>
      <c r="P483" s="111">
        <f t="shared" si="69"/>
        <v>6982.0771576407187</v>
      </c>
      <c r="Q483" s="111">
        <f t="shared" si="69"/>
        <v>7167.4393226657303</v>
      </c>
      <c r="R483" s="111">
        <f t="shared" si="69"/>
        <v>7295.9270754061172</v>
      </c>
      <c r="S483" s="111">
        <f t="shared" si="69"/>
        <v>7427.7249625611094</v>
      </c>
      <c r="T483" s="111">
        <f t="shared" si="69"/>
        <v>7562.9181911439191</v>
      </c>
      <c r="U483" s="111">
        <f t="shared" si="69"/>
        <v>7728.3941587900727</v>
      </c>
      <c r="V483" s="111">
        <f t="shared" si="69"/>
        <v>8179.1942438864799</v>
      </c>
      <c r="W483" s="111">
        <f t="shared" si="69"/>
        <v>8815.0396206486057</v>
      </c>
      <c r="X483" s="111">
        <f t="shared" si="69"/>
        <v>8949.2167299953344</v>
      </c>
      <c r="Y483" s="111">
        <f t="shared" si="69"/>
        <v>9086.2935718509707</v>
      </c>
      <c r="Z483" s="111">
        <f t="shared" si="69"/>
        <v>9231.5362608277464</v>
      </c>
      <c r="AA483" s="111">
        <f t="shared" si="69"/>
        <v>9386.3786512547995</v>
      </c>
      <c r="AB483" s="111">
        <f t="shared" si="69"/>
        <v>9546.3038063067179</v>
      </c>
      <c r="AC483" s="111">
        <f t="shared" si="69"/>
        <v>9709.7058044187615</v>
      </c>
      <c r="AD483" s="111">
        <f t="shared" si="69"/>
        <v>9876.6324541730264</v>
      </c>
      <c r="AE483" s="111">
        <f t="shared" si="69"/>
        <v>10047.130159053484</v>
      </c>
      <c r="AF483" s="111">
        <f t="shared" si="69"/>
        <v>10221.243716862569</v>
      </c>
      <c r="AG483" s="111">
        <f t="shared" si="69"/>
        <v>10399.016103781209</v>
      </c>
      <c r="AH483" s="112">
        <f t="shared" si="69"/>
        <v>10580.488242046806</v>
      </c>
    </row>
    <row r="484" spans="1:34" s="37" customFormat="1" ht="10.5" hidden="1" outlineLevel="2" x14ac:dyDescent="0.25">
      <c r="A484" s="34"/>
      <c r="B484" s="97"/>
      <c r="C484" s="98"/>
      <c r="D484" s="104"/>
      <c r="E484" s="24"/>
      <c r="F484" s="24"/>
      <c r="G484" s="24"/>
      <c r="H484" s="24"/>
      <c r="I484" s="24"/>
      <c r="J484" s="24"/>
      <c r="K484" s="105"/>
      <c r="L484" s="105"/>
      <c r="M484" s="105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7"/>
    </row>
    <row r="485" spans="1:34" s="37" customFormat="1" ht="11" hidden="1" outlineLevel="2" thickBot="1" x14ac:dyDescent="0.3">
      <c r="A485" s="34"/>
      <c r="B485" s="97"/>
      <c r="C485" s="98"/>
      <c r="D485" s="114" t="s">
        <v>67</v>
      </c>
      <c r="E485" s="115"/>
      <c r="F485" s="115"/>
      <c r="G485" s="115"/>
      <c r="H485" s="115"/>
      <c r="I485" s="115"/>
      <c r="J485" s="115"/>
      <c r="K485" s="116">
        <f t="shared" ref="K485:AH485" si="70">K473-K483</f>
        <v>-869</v>
      </c>
      <c r="L485" s="116">
        <f t="shared" si="70"/>
        <v>-30</v>
      </c>
      <c r="M485" s="116">
        <f t="shared" si="70"/>
        <v>439</v>
      </c>
      <c r="N485" s="117">
        <f t="shared" si="70"/>
        <v>6</v>
      </c>
      <c r="O485" s="117">
        <f t="shared" si="70"/>
        <v>-510.875</v>
      </c>
      <c r="P485" s="117">
        <f t="shared" si="70"/>
        <v>-373.05215764071909</v>
      </c>
      <c r="Q485" s="117">
        <f t="shared" si="70"/>
        <v>-221.26369766573043</v>
      </c>
      <c r="R485" s="117">
        <f t="shared" si="70"/>
        <v>673.52794021888349</v>
      </c>
      <c r="S485" s="117">
        <f t="shared" si="70"/>
        <v>916.14142845451534</v>
      </c>
      <c r="T485" s="117">
        <f t="shared" si="70"/>
        <v>1214.4948596470967</v>
      </c>
      <c r="U485" s="117">
        <f t="shared" si="70"/>
        <v>4240.20421827072</v>
      </c>
      <c r="V485" s="117">
        <f t="shared" si="70"/>
        <v>4259.7315926008314</v>
      </c>
      <c r="W485" s="117">
        <f t="shared" si="70"/>
        <v>4275.8593617508868</v>
      </c>
      <c r="X485" s="117">
        <f t="shared" si="70"/>
        <v>346.80472696414654</v>
      </c>
      <c r="Y485" s="117">
        <f t="shared" si="70"/>
        <v>486.00342153249585</v>
      </c>
      <c r="Z485" s="117">
        <f t="shared" si="70"/>
        <v>641.19315739030753</v>
      </c>
      <c r="AA485" s="117">
        <f t="shared" si="70"/>
        <v>780.94400241870608</v>
      </c>
      <c r="AB485" s="117">
        <f t="shared" si="70"/>
        <v>922.77691370862522</v>
      </c>
      <c r="AC485" s="117">
        <f t="shared" si="70"/>
        <v>1071.3019335969657</v>
      </c>
      <c r="AD485" s="117">
        <f t="shared" si="70"/>
        <v>1226.4754772930919</v>
      </c>
      <c r="AE485" s="117">
        <f t="shared" si="70"/>
        <v>1385.2554706992905</v>
      </c>
      <c r="AF485" s="117">
        <f t="shared" si="70"/>
        <v>1551.6015536340237</v>
      </c>
      <c r="AG485" s="117">
        <f t="shared" si="70"/>
        <v>1724.475298477797</v>
      </c>
      <c r="AH485" s="118">
        <f t="shared" si="70"/>
        <v>1904.8404452686773</v>
      </c>
    </row>
    <row r="486" spans="1:34" s="37" customFormat="1" ht="11" hidden="1" outlineLevel="2" thickTop="1" x14ac:dyDescent="0.25">
      <c r="A486" s="34"/>
      <c r="B486" s="97"/>
      <c r="C486" s="98"/>
      <c r="D486" s="119"/>
      <c r="E486" s="24"/>
      <c r="F486" s="24"/>
      <c r="G486" s="24"/>
      <c r="H486" s="24"/>
      <c r="I486" s="24"/>
      <c r="J486" s="24"/>
      <c r="K486" s="105"/>
      <c r="L486" s="105"/>
      <c r="M486" s="105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7"/>
    </row>
    <row r="487" spans="1:34" s="37" customFormat="1" ht="21.5" hidden="1" outlineLevel="2" thickBot="1" x14ac:dyDescent="0.3">
      <c r="A487" s="34"/>
      <c r="B487" s="97"/>
      <c r="C487" s="98"/>
      <c r="D487" s="120" t="s">
        <v>68</v>
      </c>
      <c r="E487" s="121"/>
      <c r="F487" s="121"/>
      <c r="G487" s="121"/>
      <c r="H487" s="121"/>
      <c r="I487" s="121"/>
      <c r="J487" s="121"/>
      <c r="K487" s="122">
        <f t="shared" ref="K487:AH487" si="71">K485-SUM(K468:K469)</f>
        <v>-880</v>
      </c>
      <c r="L487" s="122">
        <f t="shared" si="71"/>
        <v>-54</v>
      </c>
      <c r="M487" s="122">
        <f t="shared" si="71"/>
        <v>391</v>
      </c>
      <c r="N487" s="123">
        <f t="shared" si="71"/>
        <v>6</v>
      </c>
      <c r="O487" s="123">
        <f t="shared" si="71"/>
        <v>-543.875</v>
      </c>
      <c r="P487" s="123">
        <f t="shared" si="71"/>
        <v>-406.05215764071909</v>
      </c>
      <c r="Q487" s="123">
        <f t="shared" si="71"/>
        <v>-254.26369766573043</v>
      </c>
      <c r="R487" s="123">
        <f t="shared" si="71"/>
        <v>-18.472059781116513</v>
      </c>
      <c r="S487" s="123">
        <f t="shared" si="71"/>
        <v>206.14142845451534</v>
      </c>
      <c r="T487" s="123">
        <f t="shared" si="71"/>
        <v>432.49485964709675</v>
      </c>
      <c r="U487" s="123">
        <f t="shared" si="71"/>
        <v>633.70421827072005</v>
      </c>
      <c r="V487" s="123">
        <f t="shared" si="71"/>
        <v>554.73159260083139</v>
      </c>
      <c r="W487" s="123">
        <f t="shared" si="71"/>
        <v>179.85936175088682</v>
      </c>
      <c r="X487" s="123">
        <f t="shared" si="71"/>
        <v>313.80472696414654</v>
      </c>
      <c r="Y487" s="123">
        <f t="shared" si="71"/>
        <v>453.00342153249585</v>
      </c>
      <c r="Z487" s="123">
        <f t="shared" si="71"/>
        <v>608.19315739030753</v>
      </c>
      <c r="AA487" s="123">
        <f t="shared" si="71"/>
        <v>747.94400241870608</v>
      </c>
      <c r="AB487" s="123">
        <f t="shared" si="71"/>
        <v>889.77691370862522</v>
      </c>
      <c r="AC487" s="123">
        <f t="shared" si="71"/>
        <v>1038.3019335969657</v>
      </c>
      <c r="AD487" s="123">
        <f t="shared" si="71"/>
        <v>1193.4754772930919</v>
      </c>
      <c r="AE487" s="123">
        <f t="shared" si="71"/>
        <v>1352.2554706992905</v>
      </c>
      <c r="AF487" s="123">
        <f t="shared" si="71"/>
        <v>1518.6015536340237</v>
      </c>
      <c r="AG487" s="123">
        <f t="shared" si="71"/>
        <v>1691.475298477797</v>
      </c>
      <c r="AH487" s="124">
        <f t="shared" si="71"/>
        <v>1871.8404452686773</v>
      </c>
    </row>
    <row r="488" spans="1:34" s="37" customFormat="1" ht="10.5" hidden="1" outlineLevel="2" x14ac:dyDescent="0.25">
      <c r="A488" s="34"/>
      <c r="B488" s="97"/>
      <c r="C488" s="125"/>
      <c r="D488" s="50"/>
      <c r="E488" s="24"/>
      <c r="F488" s="24"/>
      <c r="G488" s="24"/>
      <c r="H488" s="24"/>
      <c r="I488" s="24"/>
      <c r="J488" s="24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  <c r="AH488" s="51"/>
    </row>
    <row r="489" spans="1:34" s="37" customFormat="1" ht="10.5" hidden="1" outlineLevel="2" x14ac:dyDescent="0.25">
      <c r="A489" s="126"/>
      <c r="B489" s="97"/>
      <c r="C489" s="98"/>
      <c r="D489" s="127" t="s">
        <v>71</v>
      </c>
      <c r="E489" s="24"/>
      <c r="F489" s="24"/>
      <c r="G489" s="24"/>
      <c r="H489" s="24"/>
      <c r="I489" s="24"/>
      <c r="J489" s="24"/>
      <c r="K489" s="24"/>
      <c r="L489" s="106">
        <f>SUM([1]Calcs_Wat!L$1291:L$1293)</f>
        <v>908</v>
      </c>
      <c r="M489" s="106">
        <f>SUM([1]Calcs_Wat!M$1291:M$1293)</f>
        <v>253</v>
      </c>
      <c r="N489" s="106">
        <f>SUM([1]Calcs_Wat!N$1291:N$1293)</f>
        <v>-280</v>
      </c>
      <c r="O489" s="106">
        <f>SUM([1]Calcs_Wat!O$1291:O$1293)</f>
        <v>0</v>
      </c>
      <c r="P489" s="106">
        <f>SUM([1]Calcs_Wat!P$1291:P$1293)</f>
        <v>895.76</v>
      </c>
      <c r="Q489" s="106">
        <f>SUM([1]Calcs_Wat!Q$1291:Q$1293)</f>
        <v>0</v>
      </c>
      <c r="R489" s="106">
        <f>SUM([1]Calcs_Wat!R$1291:R$1293)</f>
        <v>844.59520000000009</v>
      </c>
      <c r="S489" s="106">
        <f>SUM([1]Calcs_Wat!S$1291:S$1293)</f>
        <v>0</v>
      </c>
      <c r="T489" s="106">
        <f>SUM([1]Calcs_Wat!T$1291:T$1293)</f>
        <v>791.80710400000009</v>
      </c>
      <c r="U489" s="106">
        <f>SUM([1]Calcs_Wat!U$1291:U$1293)</f>
        <v>0</v>
      </c>
      <c r="V489" s="106">
        <f>SUM([1]Calcs_Wat!V$1291:V$1293)</f>
        <v>737.96324608000009</v>
      </c>
      <c r="W489" s="106">
        <f>SUM([1]Calcs_Wat!W$1291:W$1293)</f>
        <v>0</v>
      </c>
      <c r="X489" s="106">
        <f>SUM([1]Calcs_Wat!X$1291:X$1293)</f>
        <v>677.04251100160013</v>
      </c>
      <c r="Y489" s="106">
        <f>SUM([1]Calcs_Wat!Y$1291:Y$1293)</f>
        <v>0</v>
      </c>
      <c r="Z489" s="106">
        <f>SUM([1]Calcs_Wat!Z$1291:Z$1293)</f>
        <v>608.90336122163194</v>
      </c>
      <c r="AA489" s="106">
        <f>SUM([1]Calcs_Wat!AA$1291:AA$1293)</f>
        <v>0</v>
      </c>
      <c r="AB489" s="106">
        <f>SUM([1]Calcs_Wat!AB$1291:AB$1293)</f>
        <v>539.40142844606476</v>
      </c>
      <c r="AC489" s="106">
        <f>SUM([1]Calcs_Wat!AC$1291:AC$1293)</f>
        <v>0</v>
      </c>
      <c r="AD489" s="106">
        <f>SUM([1]Calcs_Wat!AD$1291:AD$1293)</f>
        <v>468.50945701498591</v>
      </c>
      <c r="AE489" s="106">
        <f>SUM([1]Calcs_Wat!AE$1291:AE$1293)</f>
        <v>0</v>
      </c>
      <c r="AF489" s="106">
        <f>SUM([1]Calcs_Wat!AF$1291:AF$1293)</f>
        <v>0</v>
      </c>
      <c r="AG489" s="106">
        <f>SUM([1]Calcs_Wat!AG$1291:AG$1293)</f>
        <v>0</v>
      </c>
      <c r="AH489" s="106">
        <f>SUM([1]Calcs_Wat!AH$1291:AH$1293)</f>
        <v>0</v>
      </c>
    </row>
    <row r="490" spans="1:34" s="37" customFormat="1" ht="12" hidden="1" outlineLevel="2" x14ac:dyDescent="0.3">
      <c r="A490" s="34"/>
      <c r="B490" s="39"/>
      <c r="C490" s="40"/>
      <c r="D490" s="133"/>
      <c r="E490" s="74"/>
      <c r="F490" s="74"/>
      <c r="G490" s="74"/>
      <c r="H490" s="74"/>
      <c r="I490" s="74"/>
      <c r="J490" s="74"/>
      <c r="K490" s="6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  <c r="AA490" s="129"/>
      <c r="AB490" s="129"/>
      <c r="AC490" s="129"/>
      <c r="AD490" s="129"/>
      <c r="AE490" s="129"/>
      <c r="AF490" s="129"/>
      <c r="AG490" s="129"/>
      <c r="AH490" s="129"/>
    </row>
    <row r="491" spans="1:34" s="37" customFormat="1" ht="10.5" hidden="1" outlineLevel="3" x14ac:dyDescent="0.25">
      <c r="A491" s="34"/>
      <c r="B491" s="97"/>
      <c r="C491" s="125"/>
      <c r="D491" s="130" t="s">
        <v>72</v>
      </c>
      <c r="E491" s="131">
        <f>SUM(K491:AH491)</f>
        <v>0</v>
      </c>
      <c r="F491" s="24"/>
      <c r="G491" s="24"/>
      <c r="H491" s="24"/>
      <c r="I491" s="24"/>
      <c r="J491" s="24"/>
      <c r="K491" s="132">
        <f>IF(ROUND(K485-'[1]Hist&amp;Budget_WC'!AZ$121,0)&lt;&gt;0,1,0)</f>
        <v>0</v>
      </c>
      <c r="L491" s="132">
        <f>IF(ROUND(L485-'[1]Hist&amp;Budget_WC'!BA$121,0)&lt;&gt;0,1,0)</f>
        <v>0</v>
      </c>
      <c r="M491" s="132">
        <f>IF(ROUND(M485-'[1]Hist&amp;Budget_WC'!BB$121,0)&lt;&gt;0,1,0)</f>
        <v>0</v>
      </c>
      <c r="N491" s="132">
        <f>IF(ROUND(N485-[1]Calcs_Wat!N$111,0)&lt;&gt;0,1,0)</f>
        <v>0</v>
      </c>
      <c r="O491" s="132">
        <f>IF(ROUND(O485-[1]Calcs_Wat!O$111,0)&lt;&gt;0,1,0)</f>
        <v>0</v>
      </c>
      <c r="P491" s="132">
        <f>IF(ROUND(P485-[1]Calcs_Wat!P$111,0)&lt;&gt;0,1,0)</f>
        <v>0</v>
      </c>
      <c r="Q491" s="132">
        <f>IF(ROUND(Q485-[1]Calcs_Wat!Q$111,0)&lt;&gt;0,1,0)</f>
        <v>0</v>
      </c>
      <c r="R491" s="132">
        <f>IF(ROUND(R485-[1]Calcs_Wat!R$111,0)&lt;&gt;0,1,0)</f>
        <v>0</v>
      </c>
      <c r="S491" s="132">
        <f>IF(ROUND(S485-[1]Calcs_Wat!S$111,0)&lt;&gt;0,1,0)</f>
        <v>0</v>
      </c>
      <c r="T491" s="132">
        <f>IF(ROUND(T485-[1]Calcs_Wat!T$111,0)&lt;&gt;0,1,0)</f>
        <v>0</v>
      </c>
      <c r="U491" s="132">
        <f>IF(ROUND(U485-[1]Calcs_Wat!U$111,0)&lt;&gt;0,1,0)</f>
        <v>0</v>
      </c>
      <c r="V491" s="132">
        <f>IF(ROUND(V485-[1]Calcs_Wat!V$111,0)&lt;&gt;0,1,0)</f>
        <v>0</v>
      </c>
      <c r="W491" s="132">
        <f>IF(ROUND(W485-[1]Calcs_Wat!W$111,0)&lt;&gt;0,1,0)</f>
        <v>0</v>
      </c>
      <c r="X491" s="132">
        <f>IF(ROUND(X485-[1]Calcs_Wat!X$111,0)&lt;&gt;0,1,0)</f>
        <v>0</v>
      </c>
      <c r="Y491" s="132">
        <f>IF(ROUND(Y485-[1]Calcs_Wat!Y$111,0)&lt;&gt;0,1,0)</f>
        <v>0</v>
      </c>
      <c r="Z491" s="132">
        <f>IF(ROUND(Z485-[1]Calcs_Wat!Z$111,0)&lt;&gt;0,1,0)</f>
        <v>0</v>
      </c>
      <c r="AA491" s="132">
        <f>IF(ROUND(AA485-[1]Calcs_Wat!AA$111,0)&lt;&gt;0,1,0)</f>
        <v>0</v>
      </c>
      <c r="AB491" s="132">
        <f>IF(ROUND(AB485-[1]Calcs_Wat!AB$111,0)&lt;&gt;0,1,0)</f>
        <v>0</v>
      </c>
      <c r="AC491" s="132">
        <f>IF(ROUND(AC485-[1]Calcs_Wat!AC$111,0)&lt;&gt;0,1,0)</f>
        <v>0</v>
      </c>
      <c r="AD491" s="132">
        <f>IF(ROUND(AD485-[1]Calcs_Wat!AD$111,0)&lt;&gt;0,1,0)</f>
        <v>0</v>
      </c>
      <c r="AE491" s="132">
        <f>IF(ROUND(AE485-[1]Calcs_Wat!AE$111,0)&lt;&gt;0,1,0)</f>
        <v>0</v>
      </c>
      <c r="AF491" s="132">
        <f>IF(ROUND(AF485-[1]Calcs_Wat!AF$111,0)&lt;&gt;0,1,0)</f>
        <v>0</v>
      </c>
      <c r="AG491" s="132">
        <f>IF(ROUND(AG485-[1]Calcs_Wat!AG$111,0)&lt;&gt;0,1,0)</f>
        <v>0</v>
      </c>
      <c r="AH491" s="132">
        <f>IF(ROUND(AH485-[1]Calcs_Wat!AH$111,0)&lt;&gt;0,1,0)</f>
        <v>0</v>
      </c>
    </row>
    <row r="492" spans="1:34" s="37" customFormat="1" ht="12" hidden="1" outlineLevel="2" collapsed="1" x14ac:dyDescent="0.3">
      <c r="A492" s="34"/>
      <c r="B492" s="39"/>
      <c r="C492" s="40"/>
      <c r="D492" s="133"/>
      <c r="E492" s="74"/>
      <c r="F492" s="74"/>
      <c r="G492" s="74"/>
      <c r="H492" s="74"/>
      <c r="I492" s="74"/>
      <c r="J492" s="74"/>
      <c r="K492" s="6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  <c r="AA492" s="129"/>
      <c r="AB492" s="129"/>
      <c r="AC492" s="129"/>
      <c r="AD492" s="129"/>
      <c r="AE492" s="129"/>
      <c r="AF492" s="129"/>
      <c r="AG492" s="129"/>
      <c r="AH492" s="129"/>
    </row>
    <row r="493" spans="1:34" s="37" customFormat="1" ht="12" hidden="1" outlineLevel="1" x14ac:dyDescent="0.3">
      <c r="A493" s="34"/>
      <c r="B493" s="39"/>
      <c r="C493" s="40"/>
      <c r="D493" s="128"/>
      <c r="E493" s="74"/>
      <c r="F493" s="74"/>
      <c r="G493" s="74"/>
      <c r="H493" s="74"/>
      <c r="I493" s="74"/>
      <c r="J493" s="74"/>
      <c r="K493" s="6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  <c r="AA493" s="129"/>
      <c r="AB493" s="129"/>
      <c r="AC493" s="129"/>
      <c r="AD493" s="129"/>
      <c r="AE493" s="129"/>
      <c r="AF493" s="129"/>
      <c r="AG493" s="129"/>
      <c r="AH493" s="129"/>
    </row>
    <row r="494" spans="1:34" s="37" customFormat="1" ht="12" hidden="1" outlineLevel="2" x14ac:dyDescent="0.25">
      <c r="A494" s="34"/>
      <c r="B494" s="39">
        <f ca="1">MAX($A$7:B493)+Sbsxn</f>
        <v>2305.0200000000004</v>
      </c>
      <c r="C494" s="40" t="str">
        <f>BSC</f>
        <v>Balance Sheet</v>
      </c>
      <c r="D494" s="50"/>
      <c r="E494" s="24"/>
      <c r="F494" s="24"/>
      <c r="G494" s="24"/>
      <c r="H494" s="24"/>
      <c r="I494" s="24"/>
      <c r="J494" s="24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  <c r="AH494" s="51"/>
    </row>
    <row r="495" spans="1:34" s="37" customFormat="1" ht="12.5" hidden="1" outlineLevel="2" thickBot="1" x14ac:dyDescent="0.35">
      <c r="A495" s="34"/>
      <c r="B495" s="39"/>
      <c r="C495" s="48"/>
      <c r="D495" s="50"/>
      <c r="E495" s="24"/>
      <c r="F495" s="24"/>
      <c r="G495" s="24"/>
      <c r="H495" s="24"/>
      <c r="I495" s="24"/>
      <c r="J495" s="24"/>
      <c r="L495" s="51"/>
      <c r="M495" s="51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  <c r="AA495" s="129"/>
      <c r="AB495" s="129"/>
      <c r="AC495" s="129"/>
      <c r="AD495" s="129"/>
      <c r="AE495" s="129"/>
      <c r="AF495" s="129"/>
      <c r="AG495" s="129"/>
      <c r="AH495" s="129"/>
    </row>
    <row r="496" spans="1:34" s="69" customFormat="1" ht="13.4" hidden="1" customHeight="1" outlineLevel="2" x14ac:dyDescent="0.3">
      <c r="A496" s="65"/>
      <c r="B496" s="39"/>
      <c r="C496" s="48"/>
      <c r="D496" s="66" t="str">
        <f>MdlClient&amp;" Long Term Financial Plan "&amp;$E$39</f>
        <v>Federation Council Long Term Financial Plan 2021/22 - 2031/32</v>
      </c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8"/>
    </row>
    <row r="497" spans="1:34" s="69" customFormat="1" ht="13.4" hidden="1" customHeight="1" outlineLevel="2" thickBot="1" x14ac:dyDescent="0.35">
      <c r="A497" s="65"/>
      <c r="B497" s="39"/>
      <c r="C497" s="48"/>
      <c r="D497" s="70" t="str">
        <f>B452&amp;" - Balance Sheet Projections"</f>
        <v>Water - Balance Sheet Projections</v>
      </c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  <c r="AA497" s="71"/>
      <c r="AB497" s="71"/>
      <c r="AC497" s="71"/>
      <c r="AD497" s="71"/>
      <c r="AE497" s="71"/>
      <c r="AF497" s="71"/>
      <c r="AG497" s="71"/>
      <c r="AH497" s="72"/>
    </row>
    <row r="498" spans="1:34" s="69" customFormat="1" ht="24.5" hidden="1" outlineLevel="2" thickBot="1" x14ac:dyDescent="0.35">
      <c r="A498" s="65"/>
      <c r="B498" s="39"/>
      <c r="C498" s="48"/>
      <c r="D498" s="73"/>
      <c r="E498" s="74"/>
      <c r="F498" s="74"/>
      <c r="G498" s="74"/>
      <c r="H498" s="74"/>
      <c r="I498" s="74"/>
      <c r="J498" s="74"/>
      <c r="K498" s="75" t="s">
        <v>41</v>
      </c>
      <c r="L498" s="75" t="s">
        <v>41</v>
      </c>
      <c r="M498" s="75" t="s">
        <v>41</v>
      </c>
      <c r="N498" s="76" t="s">
        <v>74</v>
      </c>
      <c r="O498" s="77" t="s">
        <v>43</v>
      </c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9"/>
    </row>
    <row r="499" spans="1:34" s="69" customFormat="1" ht="12" hidden="1" outlineLevel="2" x14ac:dyDescent="0.3">
      <c r="A499" s="65"/>
      <c r="B499" s="39"/>
      <c r="C499" s="48"/>
      <c r="D499" s="80" t="s">
        <v>44</v>
      </c>
      <c r="E499" s="81"/>
      <c r="F499" s="81"/>
      <c r="G499" s="81"/>
      <c r="H499" s="81"/>
      <c r="I499" s="81"/>
      <c r="J499" s="82"/>
      <c r="K499" s="84">
        <f>YEAR(K$29)</f>
        <v>2019</v>
      </c>
      <c r="L499" s="84">
        <f t="shared" ref="L499:AH499" si="72">YEAR(L$29)</f>
        <v>2020</v>
      </c>
      <c r="M499" s="84">
        <f t="shared" si="72"/>
        <v>2021</v>
      </c>
      <c r="N499" s="85">
        <f t="shared" si="72"/>
        <v>2022</v>
      </c>
      <c r="O499" s="86">
        <f t="shared" si="72"/>
        <v>2023</v>
      </c>
      <c r="P499" s="87">
        <f t="shared" si="72"/>
        <v>2024</v>
      </c>
      <c r="Q499" s="87">
        <f t="shared" si="72"/>
        <v>2025</v>
      </c>
      <c r="R499" s="87">
        <f t="shared" si="72"/>
        <v>2026</v>
      </c>
      <c r="S499" s="87">
        <f t="shared" si="72"/>
        <v>2027</v>
      </c>
      <c r="T499" s="87">
        <f t="shared" si="72"/>
        <v>2028</v>
      </c>
      <c r="U499" s="87">
        <f t="shared" si="72"/>
        <v>2029</v>
      </c>
      <c r="V499" s="87">
        <f t="shared" si="72"/>
        <v>2030</v>
      </c>
      <c r="W499" s="87">
        <f t="shared" si="72"/>
        <v>2031</v>
      </c>
      <c r="X499" s="87">
        <f t="shared" si="72"/>
        <v>2032</v>
      </c>
      <c r="Y499" s="87">
        <f t="shared" si="72"/>
        <v>2033</v>
      </c>
      <c r="Z499" s="87">
        <f t="shared" si="72"/>
        <v>2034</v>
      </c>
      <c r="AA499" s="87">
        <f t="shared" si="72"/>
        <v>2035</v>
      </c>
      <c r="AB499" s="87">
        <f t="shared" si="72"/>
        <v>2036</v>
      </c>
      <c r="AC499" s="87">
        <f t="shared" si="72"/>
        <v>2037</v>
      </c>
      <c r="AD499" s="87">
        <f t="shared" si="72"/>
        <v>2038</v>
      </c>
      <c r="AE499" s="87">
        <f t="shared" si="72"/>
        <v>2039</v>
      </c>
      <c r="AF499" s="87">
        <f t="shared" si="72"/>
        <v>2040</v>
      </c>
      <c r="AG499" s="87">
        <f t="shared" si="72"/>
        <v>2041</v>
      </c>
      <c r="AH499" s="88">
        <f t="shared" si="72"/>
        <v>2042</v>
      </c>
    </row>
    <row r="500" spans="1:34" s="69" customFormat="1" ht="12.5" hidden="1" outlineLevel="2" thickBot="1" x14ac:dyDescent="0.35">
      <c r="A500" s="65"/>
      <c r="B500" s="39"/>
      <c r="C500" s="48"/>
      <c r="D500" s="134"/>
      <c r="E500" s="90"/>
      <c r="F500" s="90"/>
      <c r="G500" s="90"/>
      <c r="H500" s="90"/>
      <c r="I500" s="90"/>
      <c r="J500" s="91"/>
      <c r="K500" s="92" t="s">
        <v>45</v>
      </c>
      <c r="L500" s="92" t="str">
        <f>$K$62</f>
        <v>$000s</v>
      </c>
      <c r="M500" s="92" t="str">
        <f t="shared" ref="M500:AH500" si="73">$K$62</f>
        <v>$000s</v>
      </c>
      <c r="N500" s="93" t="str">
        <f t="shared" si="73"/>
        <v>$000s</v>
      </c>
      <c r="O500" s="94" t="str">
        <f t="shared" si="73"/>
        <v>$000s</v>
      </c>
      <c r="P500" s="95" t="str">
        <f t="shared" si="73"/>
        <v>$000s</v>
      </c>
      <c r="Q500" s="95" t="str">
        <f t="shared" si="73"/>
        <v>$000s</v>
      </c>
      <c r="R500" s="95" t="str">
        <f t="shared" si="73"/>
        <v>$000s</v>
      </c>
      <c r="S500" s="95" t="str">
        <f t="shared" si="73"/>
        <v>$000s</v>
      </c>
      <c r="T500" s="95" t="str">
        <f t="shared" si="73"/>
        <v>$000s</v>
      </c>
      <c r="U500" s="95" t="str">
        <f t="shared" si="73"/>
        <v>$000s</v>
      </c>
      <c r="V500" s="95" t="str">
        <f t="shared" si="73"/>
        <v>$000s</v>
      </c>
      <c r="W500" s="95" t="str">
        <f t="shared" si="73"/>
        <v>$000s</v>
      </c>
      <c r="X500" s="95" t="str">
        <f t="shared" si="73"/>
        <v>$000s</v>
      </c>
      <c r="Y500" s="95" t="str">
        <f t="shared" si="73"/>
        <v>$000s</v>
      </c>
      <c r="Z500" s="95" t="str">
        <f t="shared" si="73"/>
        <v>$000s</v>
      </c>
      <c r="AA500" s="95" t="str">
        <f t="shared" si="73"/>
        <v>$000s</v>
      </c>
      <c r="AB500" s="95" t="str">
        <f t="shared" si="73"/>
        <v>$000s</v>
      </c>
      <c r="AC500" s="95" t="str">
        <f t="shared" si="73"/>
        <v>$000s</v>
      </c>
      <c r="AD500" s="95" t="str">
        <f t="shared" si="73"/>
        <v>$000s</v>
      </c>
      <c r="AE500" s="95" t="str">
        <f t="shared" si="73"/>
        <v>$000s</v>
      </c>
      <c r="AF500" s="95" t="str">
        <f t="shared" si="73"/>
        <v>$000s</v>
      </c>
      <c r="AG500" s="95" t="str">
        <f t="shared" si="73"/>
        <v>$000s</v>
      </c>
      <c r="AH500" s="96" t="str">
        <f t="shared" si="73"/>
        <v>$000s</v>
      </c>
    </row>
    <row r="501" spans="1:34" s="37" customFormat="1" ht="10.5" hidden="1" outlineLevel="2" x14ac:dyDescent="0.25">
      <c r="A501" s="34"/>
      <c r="B501" s="97"/>
      <c r="C501" s="98"/>
      <c r="D501" s="99"/>
      <c r="E501" s="24"/>
      <c r="F501" s="24"/>
      <c r="G501" s="24"/>
      <c r="H501" s="24"/>
      <c r="I501" s="24"/>
      <c r="J501" s="24"/>
      <c r="K501" s="100"/>
      <c r="L501" s="101"/>
      <c r="M501" s="10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  <c r="AH501" s="102"/>
    </row>
    <row r="502" spans="1:34" s="37" customFormat="1" ht="10.5" hidden="1" outlineLevel="2" x14ac:dyDescent="0.25">
      <c r="A502" s="34"/>
      <c r="B502" s="97"/>
      <c r="C502" s="98"/>
      <c r="D502" s="135" t="s">
        <v>75</v>
      </c>
      <c r="E502" s="24"/>
      <c r="F502" s="24"/>
      <c r="G502" s="24"/>
      <c r="H502" s="24"/>
      <c r="I502" s="24"/>
      <c r="J502" s="24"/>
      <c r="K502" s="100"/>
      <c r="L502" s="101"/>
      <c r="M502" s="10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  <c r="AH502" s="102"/>
    </row>
    <row r="503" spans="1:34" s="37" customFormat="1" ht="10.5" hidden="1" outlineLevel="2" x14ac:dyDescent="0.25">
      <c r="A503" s="34"/>
      <c r="B503" s="97"/>
      <c r="C503" s="98"/>
      <c r="D503" s="136" t="s">
        <v>76</v>
      </c>
      <c r="E503" s="24"/>
      <c r="F503" s="24"/>
      <c r="G503" s="24"/>
      <c r="H503" s="24"/>
      <c r="I503" s="24"/>
      <c r="J503" s="24"/>
      <c r="K503" s="105">
        <f>'[1]Hist&amp;Budget_WC'!AZ$130</f>
        <v>8898</v>
      </c>
      <c r="L503" s="105">
        <f>'[1]Hist&amp;Budget_WC'!BA$130</f>
        <v>8744</v>
      </c>
      <c r="M503" s="105">
        <f>'[1]Hist&amp;Budget_WC'!BB$130</f>
        <v>3179</v>
      </c>
      <c r="N503" s="106">
        <f>[1]Calcs_Wat!N$118</f>
        <v>9431</v>
      </c>
      <c r="O503" s="106">
        <f>[1]Calcs_Wat!O$118</f>
        <v>7801.6075531988108</v>
      </c>
      <c r="P503" s="106">
        <f>[1]Calcs_Wat!P$118</f>
        <v>7770.6581534989982</v>
      </c>
      <c r="Q503" s="106">
        <f>[1]Calcs_Wat!Q$118</f>
        <v>8346.9206655117559</v>
      </c>
      <c r="R503" s="106">
        <f>[1]Calcs_Wat!R$118</f>
        <v>8365.2881201364162</v>
      </c>
      <c r="S503" s="106">
        <f>[1]Calcs_Wat!S$118</f>
        <v>8701.8040059194427</v>
      </c>
      <c r="T503" s="106">
        <f>[1]Calcs_Wat!T$118</f>
        <v>8860.7940513127069</v>
      </c>
      <c r="U503" s="106">
        <f>[1]Calcs_Wat!U$118</f>
        <v>11458.77292791436</v>
      </c>
      <c r="V503" s="106">
        <f>[1]Calcs_Wat!V$118</f>
        <v>12580.761160403825</v>
      </c>
      <c r="W503" s="106">
        <f>[1]Calcs_Wat!W$118</f>
        <v>9417.6243660766104</v>
      </c>
      <c r="X503" s="106">
        <f>[1]Calcs_Wat!X$118</f>
        <v>9501.2273511535423</v>
      </c>
      <c r="Y503" s="106">
        <f>[1]Calcs_Wat!Y$118</f>
        <v>9090.3018818604651</v>
      </c>
      <c r="Z503" s="106">
        <f>[1]Calcs_Wat!Z$118</f>
        <v>1779.2988348269346</v>
      </c>
      <c r="AA503" s="106">
        <f>[1]Calcs_Wat!AA$118</f>
        <v>-3444.8203011298901</v>
      </c>
      <c r="AB503" s="106">
        <f>[1]Calcs_Wat!AB$118</f>
        <v>-1806.1059798128274</v>
      </c>
      <c r="AC503" s="106">
        <f>[1]Calcs_Wat!AC$118</f>
        <v>-123.43777845485943</v>
      </c>
      <c r="AD503" s="106">
        <f>[1]Calcs_Wat!AD$118</f>
        <v>1665.9505720711131</v>
      </c>
      <c r="AE503" s="106">
        <f>[1]Calcs_Wat!AE$118</f>
        <v>3563.2225011338628</v>
      </c>
      <c r="AF503" s="106">
        <f>[1]Calcs_Wat!AF$118</f>
        <v>5574.2731385676407</v>
      </c>
      <c r="AG503" s="106">
        <f>[1]Calcs_Wat!AG$118</f>
        <v>7701.1463023036067</v>
      </c>
      <c r="AH503" s="107">
        <f>[1]Calcs_Wat!AH$118</f>
        <v>9951.2491937213417</v>
      </c>
    </row>
    <row r="504" spans="1:34" s="37" customFormat="1" ht="10.5" hidden="1" outlineLevel="2" x14ac:dyDescent="0.25">
      <c r="A504" s="34"/>
      <c r="B504" s="97"/>
      <c r="C504" s="98"/>
      <c r="D504" s="136" t="s">
        <v>77</v>
      </c>
      <c r="E504" s="24"/>
      <c r="F504" s="24"/>
      <c r="G504" s="24"/>
      <c r="H504" s="24"/>
      <c r="I504" s="24"/>
      <c r="J504" s="24"/>
      <c r="K504" s="105">
        <f>'[1]Hist&amp;Budget_WC'!AZ$136</f>
        <v>0</v>
      </c>
      <c r="L504" s="105">
        <f>'[1]Hist&amp;Budget_WC'!BA$136</f>
        <v>0</v>
      </c>
      <c r="M504" s="105">
        <f>'[1]Hist&amp;Budget_WC'!BB$136</f>
        <v>7000</v>
      </c>
      <c r="N504" s="106">
        <f>[1]Calcs_Wat!N$124</f>
        <v>0</v>
      </c>
      <c r="O504" s="106">
        <f>[1]Calcs_Wat!O$124</f>
        <v>0</v>
      </c>
      <c r="P504" s="106">
        <f>[1]Calcs_Wat!P$124</f>
        <v>0</v>
      </c>
      <c r="Q504" s="106">
        <f>[1]Calcs_Wat!Q$124</f>
        <v>0</v>
      </c>
      <c r="R504" s="106">
        <f>[1]Calcs_Wat!R$124</f>
        <v>0</v>
      </c>
      <c r="S504" s="106">
        <f>[1]Calcs_Wat!S$124</f>
        <v>0</v>
      </c>
      <c r="T504" s="106">
        <f>[1]Calcs_Wat!T$124</f>
        <v>0</v>
      </c>
      <c r="U504" s="106">
        <f>[1]Calcs_Wat!U$124</f>
        <v>0</v>
      </c>
      <c r="V504" s="106">
        <f>[1]Calcs_Wat!V$124</f>
        <v>0</v>
      </c>
      <c r="W504" s="106">
        <f>[1]Calcs_Wat!W$124</f>
        <v>0</v>
      </c>
      <c r="X504" s="106">
        <f>[1]Calcs_Wat!X$124</f>
        <v>0</v>
      </c>
      <c r="Y504" s="106">
        <f>[1]Calcs_Wat!Y$124</f>
        <v>0</v>
      </c>
      <c r="Z504" s="106">
        <f>[1]Calcs_Wat!Z$124</f>
        <v>0</v>
      </c>
      <c r="AA504" s="106">
        <f>[1]Calcs_Wat!AA$124</f>
        <v>0</v>
      </c>
      <c r="AB504" s="106">
        <f>[1]Calcs_Wat!AB$124</f>
        <v>0</v>
      </c>
      <c r="AC504" s="106">
        <f>[1]Calcs_Wat!AC$124</f>
        <v>0</v>
      </c>
      <c r="AD504" s="106">
        <f>[1]Calcs_Wat!AD$124</f>
        <v>0</v>
      </c>
      <c r="AE504" s="106">
        <f>[1]Calcs_Wat!AE$124</f>
        <v>0</v>
      </c>
      <c r="AF504" s="106">
        <f>[1]Calcs_Wat!AF$124</f>
        <v>0</v>
      </c>
      <c r="AG504" s="106">
        <f>[1]Calcs_Wat!AG$124</f>
        <v>0</v>
      </c>
      <c r="AH504" s="107">
        <f>[1]Calcs_Wat!AH$124</f>
        <v>0</v>
      </c>
    </row>
    <row r="505" spans="1:34" s="37" customFormat="1" ht="10.5" hidden="1" outlineLevel="2" x14ac:dyDescent="0.25">
      <c r="A505" s="34"/>
      <c r="B505" s="97"/>
      <c r="C505" s="98"/>
      <c r="D505" s="137" t="s">
        <v>78</v>
      </c>
      <c r="E505" s="24"/>
      <c r="F505" s="24"/>
      <c r="G505" s="24"/>
      <c r="H505" s="24"/>
      <c r="I505" s="24"/>
      <c r="J505" s="24"/>
      <c r="K505" s="105">
        <f>SUM('[1]Hist&amp;Budget_WC'!AZ$131:AZ$132)</f>
        <v>2238</v>
      </c>
      <c r="L505" s="105">
        <f>SUM('[1]Hist&amp;Budget_WC'!BA$131:BA$132)</f>
        <v>1893</v>
      </c>
      <c r="M505" s="105">
        <f>SUM('[1]Hist&amp;Budget_WC'!BB$131:BB$132)</f>
        <v>1529</v>
      </c>
      <c r="N505" s="106">
        <f>SUM([1]Calcs_Wat!N$119:N$120)</f>
        <v>485</v>
      </c>
      <c r="O505" s="106">
        <f>SUM([1]Calcs_Wat!O$119:O$120)</f>
        <v>573.85468036529687</v>
      </c>
      <c r="P505" s="106">
        <f>SUM([1]Calcs_Wat!P$119:P$120)</f>
        <v>573.3144945355192</v>
      </c>
      <c r="Q505" s="106">
        <f>SUM([1]Calcs_Wat!Q$119:Q$120)</f>
        <v>589.65289440639265</v>
      </c>
      <c r="R505" s="106">
        <f>SUM([1]Calcs_Wat!R$119:R$120)</f>
        <v>685.45108605879</v>
      </c>
      <c r="S505" s="106">
        <f>SUM([1]Calcs_Wat!S$119:S$120)</f>
        <v>716.40123592715463</v>
      </c>
      <c r="T505" s="106">
        <f>SUM([1]Calcs_Wat!T$119:T$120)</f>
        <v>754.25105877668739</v>
      </c>
      <c r="U505" s="106">
        <f>SUM([1]Calcs_Wat!U$119:U$120)</f>
        <v>1065.9708945290718</v>
      </c>
      <c r="V505" s="106">
        <f>SUM([1]Calcs_Wat!V$119:V$120)</f>
        <v>1104.4065938329381</v>
      </c>
      <c r="W505" s="106">
        <f>SUM([1]Calcs_Wat!W$119:W$120)</f>
        <v>1165.0148751171178</v>
      </c>
      <c r="X505" s="106">
        <f>SUM([1]Calcs_Wat!X$119:X$120)</f>
        <v>794.98643091226313</v>
      </c>
      <c r="Y505" s="106">
        <f>SUM([1]Calcs_Wat!Y$119:Y$120)</f>
        <v>822.14652377735138</v>
      </c>
      <c r="Z505" s="106">
        <f>SUM([1]Calcs_Wat!Z$119:Z$120)</f>
        <v>907.86155880183208</v>
      </c>
      <c r="AA505" s="106">
        <f>SUM([1]Calcs_Wat!AA$119:AA$120)</f>
        <v>917.6737939756481</v>
      </c>
      <c r="AB505" s="106">
        <f>SUM([1]Calcs_Wat!AB$119:AB$120)</f>
        <v>884.75941305582808</v>
      </c>
      <c r="AC505" s="106">
        <f>SUM([1]Calcs_Wat!AC$119:AC$120)</f>
        <v>913.39136951821979</v>
      </c>
      <c r="AD505" s="106">
        <f>SUM([1]Calcs_Wat!AD$119:AD$120)</f>
        <v>940.54748081096955</v>
      </c>
      <c r="AE505" s="106">
        <f>SUM([1]Calcs_Wat!AE$119:AE$120)</f>
        <v>968.31057707781929</v>
      </c>
      <c r="AF505" s="106">
        <f>SUM([1]Calcs_Wat!AF$119:AF$120)</f>
        <v>994.39120002455206</v>
      </c>
      <c r="AG505" s="106">
        <f>SUM([1]Calcs_Wat!AG$119:AG$120)</f>
        <v>1026.5650181502606</v>
      </c>
      <c r="AH505" s="107">
        <f>SUM([1]Calcs_Wat!AH$119:AH$120)</f>
        <v>1057.0580049053867</v>
      </c>
    </row>
    <row r="506" spans="1:34" s="37" customFormat="1" ht="10.5" hidden="1" outlineLevel="2" x14ac:dyDescent="0.25">
      <c r="A506" s="34"/>
      <c r="B506" s="97"/>
      <c r="C506" s="98"/>
      <c r="D506" s="137" t="s">
        <v>79</v>
      </c>
      <c r="E506" s="24"/>
      <c r="F506" s="24"/>
      <c r="G506" s="24"/>
      <c r="H506" s="24"/>
      <c r="I506" s="24"/>
      <c r="J506" s="24"/>
      <c r="K506" s="105">
        <f>'[1]Hist&amp;Budget_WC'!AZ$133</f>
        <v>0</v>
      </c>
      <c r="L506" s="105">
        <f>'[1]Hist&amp;Budget_WC'!BA$133</f>
        <v>0</v>
      </c>
      <c r="M506" s="105">
        <f>'[1]Hist&amp;Budget_WC'!BB$133</f>
        <v>0</v>
      </c>
      <c r="N506" s="106">
        <f>[1]Calcs_Wat!N$121</f>
        <v>0</v>
      </c>
      <c r="O506" s="106">
        <f>[1]Calcs_Wat!O$121</f>
        <v>0</v>
      </c>
      <c r="P506" s="106">
        <f>[1]Calcs_Wat!P$121</f>
        <v>0</v>
      </c>
      <c r="Q506" s="106">
        <f>[1]Calcs_Wat!Q$121</f>
        <v>0</v>
      </c>
      <c r="R506" s="106">
        <f>[1]Calcs_Wat!R$121</f>
        <v>0</v>
      </c>
      <c r="S506" s="106">
        <f>[1]Calcs_Wat!S$121</f>
        <v>0</v>
      </c>
      <c r="T506" s="106">
        <f>[1]Calcs_Wat!T$121</f>
        <v>0</v>
      </c>
      <c r="U506" s="106">
        <f>[1]Calcs_Wat!U$121</f>
        <v>0</v>
      </c>
      <c r="V506" s="106">
        <f>[1]Calcs_Wat!V$121</f>
        <v>0</v>
      </c>
      <c r="W506" s="106">
        <f>[1]Calcs_Wat!W$121</f>
        <v>0</v>
      </c>
      <c r="X506" s="106">
        <f>[1]Calcs_Wat!X$121</f>
        <v>0</v>
      </c>
      <c r="Y506" s="106">
        <f>[1]Calcs_Wat!Y$121</f>
        <v>0</v>
      </c>
      <c r="Z506" s="106">
        <f>[1]Calcs_Wat!Z$121</f>
        <v>0</v>
      </c>
      <c r="AA506" s="106">
        <f>[1]Calcs_Wat!AA$121</f>
        <v>0</v>
      </c>
      <c r="AB506" s="106">
        <f>[1]Calcs_Wat!AB$121</f>
        <v>0</v>
      </c>
      <c r="AC506" s="106">
        <f>[1]Calcs_Wat!AC$121</f>
        <v>0</v>
      </c>
      <c r="AD506" s="106">
        <f>[1]Calcs_Wat!AD$121</f>
        <v>0</v>
      </c>
      <c r="AE506" s="106">
        <f>[1]Calcs_Wat!AE$121</f>
        <v>0</v>
      </c>
      <c r="AF506" s="106">
        <f>[1]Calcs_Wat!AF$121</f>
        <v>0</v>
      </c>
      <c r="AG506" s="106">
        <f>[1]Calcs_Wat!AG$121</f>
        <v>0</v>
      </c>
      <c r="AH506" s="107">
        <f>[1]Calcs_Wat!AH$121</f>
        <v>0</v>
      </c>
    </row>
    <row r="507" spans="1:34" s="37" customFormat="1" ht="10.5" hidden="1" outlineLevel="2" x14ac:dyDescent="0.25">
      <c r="A507" s="34"/>
      <c r="B507" s="97"/>
      <c r="C507" s="98"/>
      <c r="D507" s="138" t="s">
        <v>80</v>
      </c>
      <c r="E507" s="24"/>
      <c r="F507" s="24"/>
      <c r="G507" s="24"/>
      <c r="H507" s="24"/>
      <c r="I507" s="24"/>
      <c r="J507" s="24"/>
      <c r="K507" s="105">
        <f>SUM('[1]Hist&amp;Budget_WC'!AZ$134:AZ$135,'[1]Hist&amp;Budget_WC'!AZ$137:AZ$138)</f>
        <v>0</v>
      </c>
      <c r="L507" s="105">
        <f>SUM('[1]Hist&amp;Budget_WC'!BA$134:BA$135,'[1]Hist&amp;Budget_WC'!BA$137:BA$138)</f>
        <v>0</v>
      </c>
      <c r="M507" s="105">
        <f>SUM('[1]Hist&amp;Budget_WC'!BB$134:BB$135,'[1]Hist&amp;Budget_WC'!BB$137:BB$138)</f>
        <v>0</v>
      </c>
      <c r="N507" s="106">
        <f>SUM([1]Calcs_Wat!N$122:N$123,[1]Calcs_Wat!N$125:N$126)</f>
        <v>0</v>
      </c>
      <c r="O507" s="106">
        <f>SUM([1]Calcs_Wat!O$122:O$123,[1]Calcs_Wat!O$125:O$126)</f>
        <v>0</v>
      </c>
      <c r="P507" s="106">
        <f>SUM([1]Calcs_Wat!P$122:P$123,[1]Calcs_Wat!P$125:P$126)</f>
        <v>0</v>
      </c>
      <c r="Q507" s="106">
        <f>SUM([1]Calcs_Wat!Q$122:Q$123,[1]Calcs_Wat!Q$125:Q$126)</f>
        <v>0</v>
      </c>
      <c r="R507" s="106">
        <f>SUM([1]Calcs_Wat!R$122:R$123,[1]Calcs_Wat!R$125:R$126)</f>
        <v>0</v>
      </c>
      <c r="S507" s="106">
        <f>SUM([1]Calcs_Wat!S$122:S$123,[1]Calcs_Wat!S$125:S$126)</f>
        <v>0</v>
      </c>
      <c r="T507" s="106">
        <f>SUM([1]Calcs_Wat!T$122:T$123,[1]Calcs_Wat!T$125:T$126)</f>
        <v>0</v>
      </c>
      <c r="U507" s="106">
        <f>SUM([1]Calcs_Wat!U$122:U$123,[1]Calcs_Wat!U$125:U$126)</f>
        <v>0</v>
      </c>
      <c r="V507" s="106">
        <f>SUM([1]Calcs_Wat!V$122:V$123,[1]Calcs_Wat!V$125:V$126)</f>
        <v>0</v>
      </c>
      <c r="W507" s="106">
        <f>SUM([1]Calcs_Wat!W$122:W$123,[1]Calcs_Wat!W$125:W$126)</f>
        <v>0</v>
      </c>
      <c r="X507" s="106">
        <f>SUM([1]Calcs_Wat!X$122:X$123,[1]Calcs_Wat!X$125:X$126)</f>
        <v>0</v>
      </c>
      <c r="Y507" s="106">
        <f>SUM([1]Calcs_Wat!Y$122:Y$123,[1]Calcs_Wat!Y$125:Y$126)</f>
        <v>0</v>
      </c>
      <c r="Z507" s="106">
        <f>SUM([1]Calcs_Wat!Z$122:Z$123,[1]Calcs_Wat!Z$125:Z$126)</f>
        <v>0</v>
      </c>
      <c r="AA507" s="106">
        <f>SUM([1]Calcs_Wat!AA$122:AA$123,[1]Calcs_Wat!AA$125:AA$126)</f>
        <v>0</v>
      </c>
      <c r="AB507" s="106">
        <f>SUM([1]Calcs_Wat!AB$122:AB$123,[1]Calcs_Wat!AB$125:AB$126)</f>
        <v>0</v>
      </c>
      <c r="AC507" s="106">
        <f>SUM([1]Calcs_Wat!AC$122:AC$123,[1]Calcs_Wat!AC$125:AC$126)</f>
        <v>0</v>
      </c>
      <c r="AD507" s="106">
        <f>SUM([1]Calcs_Wat!AD$122:AD$123,[1]Calcs_Wat!AD$125:AD$126)</f>
        <v>0</v>
      </c>
      <c r="AE507" s="106">
        <f>SUM([1]Calcs_Wat!AE$122:AE$123,[1]Calcs_Wat!AE$125:AE$126)</f>
        <v>0</v>
      </c>
      <c r="AF507" s="106">
        <f>SUM([1]Calcs_Wat!AF$122:AF$123,[1]Calcs_Wat!AF$125:AF$126)</f>
        <v>0</v>
      </c>
      <c r="AG507" s="106">
        <f>SUM([1]Calcs_Wat!AG$122:AG$123,[1]Calcs_Wat!AG$125:AG$126)</f>
        <v>0</v>
      </c>
      <c r="AH507" s="107">
        <f>SUM([1]Calcs_Wat!AH$122:AH$123,[1]Calcs_Wat!AH$125:AH$126)</f>
        <v>0</v>
      </c>
    </row>
    <row r="508" spans="1:34" s="37" customFormat="1" ht="10.5" hidden="1" outlineLevel="2" x14ac:dyDescent="0.25">
      <c r="A508" s="34"/>
      <c r="B508" s="97"/>
      <c r="C508" s="98"/>
      <c r="D508" s="139" t="s">
        <v>81</v>
      </c>
      <c r="E508" s="109"/>
      <c r="F508" s="109"/>
      <c r="G508" s="109"/>
      <c r="H508" s="109"/>
      <c r="I508" s="109"/>
      <c r="J508" s="109"/>
      <c r="K508" s="110">
        <f t="shared" ref="K508:AH508" si="74">SUM(K503:K507)</f>
        <v>11136</v>
      </c>
      <c r="L508" s="110">
        <f t="shared" si="74"/>
        <v>10637</v>
      </c>
      <c r="M508" s="110">
        <f t="shared" si="74"/>
        <v>11708</v>
      </c>
      <c r="N508" s="111">
        <f t="shared" si="74"/>
        <v>9916</v>
      </c>
      <c r="O508" s="111">
        <f t="shared" si="74"/>
        <v>8375.462233564107</v>
      </c>
      <c r="P508" s="111">
        <f t="shared" si="74"/>
        <v>8343.972648034518</v>
      </c>
      <c r="Q508" s="111">
        <f t="shared" si="74"/>
        <v>8936.573559918148</v>
      </c>
      <c r="R508" s="111">
        <f t="shared" si="74"/>
        <v>9050.7392061952069</v>
      </c>
      <c r="S508" s="111">
        <f t="shared" si="74"/>
        <v>9418.2052418465973</v>
      </c>
      <c r="T508" s="111">
        <f t="shared" si="74"/>
        <v>9615.0451100893952</v>
      </c>
      <c r="U508" s="111">
        <f t="shared" si="74"/>
        <v>12524.743822443432</v>
      </c>
      <c r="V508" s="111">
        <f t="shared" si="74"/>
        <v>13685.167754236763</v>
      </c>
      <c r="W508" s="111">
        <f t="shared" si="74"/>
        <v>10582.639241193729</v>
      </c>
      <c r="X508" s="111">
        <f t="shared" si="74"/>
        <v>10296.213782065806</v>
      </c>
      <c r="Y508" s="111">
        <f t="shared" si="74"/>
        <v>9912.4484056378169</v>
      </c>
      <c r="Z508" s="111">
        <f t="shared" si="74"/>
        <v>2687.1603936287665</v>
      </c>
      <c r="AA508" s="111">
        <f t="shared" si="74"/>
        <v>-2527.146507154242</v>
      </c>
      <c r="AB508" s="111">
        <f t="shared" si="74"/>
        <v>-921.34656675699932</v>
      </c>
      <c r="AC508" s="111">
        <f t="shared" si="74"/>
        <v>789.95359106336036</v>
      </c>
      <c r="AD508" s="111">
        <f t="shared" si="74"/>
        <v>2606.4980528820824</v>
      </c>
      <c r="AE508" s="111">
        <f t="shared" si="74"/>
        <v>4531.5330782116816</v>
      </c>
      <c r="AF508" s="111">
        <f t="shared" si="74"/>
        <v>6568.6643385921925</v>
      </c>
      <c r="AG508" s="111">
        <f t="shared" si="74"/>
        <v>8727.7113204538673</v>
      </c>
      <c r="AH508" s="112">
        <f t="shared" si="74"/>
        <v>11008.307198626728</v>
      </c>
    </row>
    <row r="509" spans="1:34" ht="12.75" hidden="1" customHeight="1" outlineLevel="2" x14ac:dyDescent="0.25">
      <c r="A509" s="34"/>
      <c r="B509" s="140"/>
      <c r="C509" s="141"/>
      <c r="D509" s="142"/>
      <c r="E509" s="143"/>
      <c r="F509" s="143"/>
      <c r="G509" s="143"/>
      <c r="H509" s="143"/>
      <c r="I509" s="143"/>
      <c r="J509" s="143"/>
      <c r="K509" s="105"/>
      <c r="L509" s="105"/>
      <c r="M509" s="105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  <c r="AA509" s="144"/>
      <c r="AB509" s="144"/>
      <c r="AC509" s="144"/>
      <c r="AD509" s="144"/>
      <c r="AE509" s="144"/>
      <c r="AF509" s="144"/>
      <c r="AG509" s="144"/>
      <c r="AH509" s="145"/>
    </row>
    <row r="510" spans="1:34" ht="12.75" hidden="1" customHeight="1" outlineLevel="2" x14ac:dyDescent="0.25">
      <c r="A510" s="34"/>
      <c r="B510" s="97"/>
      <c r="C510" s="141"/>
      <c r="D510" s="142" t="s">
        <v>82</v>
      </c>
      <c r="E510" s="143"/>
      <c r="F510" s="143"/>
      <c r="G510" s="143"/>
      <c r="H510" s="143"/>
      <c r="I510" s="143"/>
      <c r="J510" s="143"/>
      <c r="K510" s="105"/>
      <c r="L510" s="105"/>
      <c r="M510" s="105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  <c r="AA510" s="144"/>
      <c r="AB510" s="144"/>
      <c r="AC510" s="144"/>
      <c r="AD510" s="144"/>
      <c r="AE510" s="144"/>
      <c r="AF510" s="144"/>
      <c r="AG510" s="144"/>
      <c r="AH510" s="145"/>
    </row>
    <row r="511" spans="1:34" ht="12.75" hidden="1" customHeight="1" outlineLevel="2" x14ac:dyDescent="0.25">
      <c r="A511" s="34"/>
      <c r="B511" s="140"/>
      <c r="C511" s="141"/>
      <c r="D511" s="136" t="s">
        <v>76</v>
      </c>
      <c r="E511" s="143"/>
      <c r="F511" s="143"/>
      <c r="G511" s="143"/>
      <c r="H511" s="143"/>
      <c r="I511" s="143"/>
      <c r="J511" s="143"/>
      <c r="K511" s="105">
        <f>'[1]Hist&amp;Budget_WC'!AZ$143</f>
        <v>0</v>
      </c>
      <c r="L511" s="105">
        <f>'[1]Hist&amp;Budget_WC'!BA$143</f>
        <v>0</v>
      </c>
      <c r="M511" s="105">
        <f>'[1]Hist&amp;Budget_WC'!BB$143</f>
        <v>0</v>
      </c>
      <c r="N511" s="106">
        <f>[1]Calcs_Wat!N$131</f>
        <v>0</v>
      </c>
      <c r="O511" s="106">
        <f>[1]Calcs_Wat!O$131</f>
        <v>0</v>
      </c>
      <c r="P511" s="106">
        <f>[1]Calcs_Wat!P$131</f>
        <v>0</v>
      </c>
      <c r="Q511" s="106">
        <f>[1]Calcs_Wat!Q$131</f>
        <v>0</v>
      </c>
      <c r="R511" s="106">
        <f>[1]Calcs_Wat!R$131</f>
        <v>0</v>
      </c>
      <c r="S511" s="106">
        <f>[1]Calcs_Wat!S$131</f>
        <v>0</v>
      </c>
      <c r="T511" s="106">
        <f>[1]Calcs_Wat!T$131</f>
        <v>0</v>
      </c>
      <c r="U511" s="106">
        <f>[1]Calcs_Wat!U$131</f>
        <v>0</v>
      </c>
      <c r="V511" s="106">
        <f>[1]Calcs_Wat!V$131</f>
        <v>0</v>
      </c>
      <c r="W511" s="106">
        <f>[1]Calcs_Wat!W$131</f>
        <v>0</v>
      </c>
      <c r="X511" s="106">
        <f>[1]Calcs_Wat!X$131</f>
        <v>0</v>
      </c>
      <c r="Y511" s="106">
        <f>[1]Calcs_Wat!Y$131</f>
        <v>0</v>
      </c>
      <c r="Z511" s="106">
        <f>[1]Calcs_Wat!Z$131</f>
        <v>0</v>
      </c>
      <c r="AA511" s="106">
        <f>[1]Calcs_Wat!AA$131</f>
        <v>0</v>
      </c>
      <c r="AB511" s="106">
        <f>[1]Calcs_Wat!AB$131</f>
        <v>0</v>
      </c>
      <c r="AC511" s="106">
        <f>[1]Calcs_Wat!AC$131</f>
        <v>0</v>
      </c>
      <c r="AD511" s="106">
        <f>[1]Calcs_Wat!AD$131</f>
        <v>0</v>
      </c>
      <c r="AE511" s="106">
        <f>[1]Calcs_Wat!AE$131</f>
        <v>0</v>
      </c>
      <c r="AF511" s="106">
        <f>[1]Calcs_Wat!AF$131</f>
        <v>0</v>
      </c>
      <c r="AG511" s="106">
        <f>[1]Calcs_Wat!AG$131</f>
        <v>0</v>
      </c>
      <c r="AH511" s="107">
        <f>[1]Calcs_Wat!AH$131</f>
        <v>0</v>
      </c>
    </row>
    <row r="512" spans="1:34" ht="12.75" hidden="1" customHeight="1" outlineLevel="2" x14ac:dyDescent="0.25">
      <c r="A512" s="34"/>
      <c r="B512" s="140"/>
      <c r="C512" s="141"/>
      <c r="D512" s="136" t="s">
        <v>77</v>
      </c>
      <c r="E512" s="143"/>
      <c r="F512" s="143"/>
      <c r="G512" s="143"/>
      <c r="H512" s="143"/>
      <c r="I512" s="143"/>
      <c r="J512" s="143"/>
      <c r="K512" s="105">
        <f>'[1]Hist&amp;Budget_WC'!AZ$150</f>
        <v>0</v>
      </c>
      <c r="L512" s="105">
        <f>'[1]Hist&amp;Budget_WC'!BA$150</f>
        <v>0</v>
      </c>
      <c r="M512" s="105">
        <f>'[1]Hist&amp;Budget_WC'!BB$150</f>
        <v>0</v>
      </c>
      <c r="N512" s="106">
        <f>[1]Calcs_Wat!N$138</f>
        <v>0</v>
      </c>
      <c r="O512" s="106">
        <f>[1]Calcs_Wat!O$138</f>
        <v>0</v>
      </c>
      <c r="P512" s="106">
        <f>[1]Calcs_Wat!P$138</f>
        <v>0</v>
      </c>
      <c r="Q512" s="106">
        <f>[1]Calcs_Wat!Q$138</f>
        <v>0</v>
      </c>
      <c r="R512" s="106">
        <f>[1]Calcs_Wat!R$138</f>
        <v>0</v>
      </c>
      <c r="S512" s="106">
        <f>[1]Calcs_Wat!S$138</f>
        <v>0</v>
      </c>
      <c r="T512" s="106">
        <f>[1]Calcs_Wat!T$138</f>
        <v>0</v>
      </c>
      <c r="U512" s="106">
        <f>[1]Calcs_Wat!U$138</f>
        <v>0</v>
      </c>
      <c r="V512" s="106">
        <f>[1]Calcs_Wat!V$138</f>
        <v>0</v>
      </c>
      <c r="W512" s="106">
        <f>[1]Calcs_Wat!W$138</f>
        <v>0</v>
      </c>
      <c r="X512" s="106">
        <f>[1]Calcs_Wat!X$138</f>
        <v>0</v>
      </c>
      <c r="Y512" s="106">
        <f>[1]Calcs_Wat!Y$138</f>
        <v>0</v>
      </c>
      <c r="Z512" s="106">
        <f>[1]Calcs_Wat!Z$138</f>
        <v>0</v>
      </c>
      <c r="AA512" s="106">
        <f>[1]Calcs_Wat!AA$138</f>
        <v>0</v>
      </c>
      <c r="AB512" s="106">
        <f>[1]Calcs_Wat!AB$138</f>
        <v>0</v>
      </c>
      <c r="AC512" s="106">
        <f>[1]Calcs_Wat!AC$138</f>
        <v>0</v>
      </c>
      <c r="AD512" s="106">
        <f>[1]Calcs_Wat!AD$138</f>
        <v>0</v>
      </c>
      <c r="AE512" s="106">
        <f>[1]Calcs_Wat!AE$138</f>
        <v>0</v>
      </c>
      <c r="AF512" s="106">
        <f>[1]Calcs_Wat!AF$138</f>
        <v>0</v>
      </c>
      <c r="AG512" s="106">
        <f>[1]Calcs_Wat!AG$138</f>
        <v>0</v>
      </c>
      <c r="AH512" s="107">
        <f>[1]Calcs_Wat!AH$138</f>
        <v>0</v>
      </c>
    </row>
    <row r="513" spans="1:34" ht="12.75" hidden="1" customHeight="1" outlineLevel="2" x14ac:dyDescent="0.25">
      <c r="A513" s="34"/>
      <c r="B513" s="140"/>
      <c r="C513" s="141"/>
      <c r="D513" s="137" t="s">
        <v>78</v>
      </c>
      <c r="E513" s="143"/>
      <c r="F513" s="143"/>
      <c r="G513" s="143"/>
      <c r="H513" s="143"/>
      <c r="I513" s="143"/>
      <c r="J513" s="143"/>
      <c r="K513" s="105">
        <f>'[1]Hist&amp;Budget_WC'!AZ$149</f>
        <v>0</v>
      </c>
      <c r="L513" s="105">
        <f>'[1]Hist&amp;Budget_WC'!BA$149</f>
        <v>0</v>
      </c>
      <c r="M513" s="105">
        <f>'[1]Hist&amp;Budget_WC'!BB$149</f>
        <v>0</v>
      </c>
      <c r="N513" s="106">
        <f>[1]Calcs_Wat!N$137</f>
        <v>0</v>
      </c>
      <c r="O513" s="106">
        <f>[1]Calcs_Wat!O$137</f>
        <v>0</v>
      </c>
      <c r="P513" s="106">
        <f>[1]Calcs_Wat!P$137</f>
        <v>0</v>
      </c>
      <c r="Q513" s="106">
        <f>[1]Calcs_Wat!Q$137</f>
        <v>0</v>
      </c>
      <c r="R513" s="106">
        <f>[1]Calcs_Wat!R$137</f>
        <v>0</v>
      </c>
      <c r="S513" s="106">
        <f>[1]Calcs_Wat!S$137</f>
        <v>0</v>
      </c>
      <c r="T513" s="106">
        <f>[1]Calcs_Wat!T$137</f>
        <v>0</v>
      </c>
      <c r="U513" s="106">
        <f>[1]Calcs_Wat!U$137</f>
        <v>0</v>
      </c>
      <c r="V513" s="106">
        <f>[1]Calcs_Wat!V$137</f>
        <v>0</v>
      </c>
      <c r="W513" s="106">
        <f>[1]Calcs_Wat!W$137</f>
        <v>0</v>
      </c>
      <c r="X513" s="106">
        <f>[1]Calcs_Wat!X$137</f>
        <v>0</v>
      </c>
      <c r="Y513" s="106">
        <f>[1]Calcs_Wat!Y$137</f>
        <v>0</v>
      </c>
      <c r="Z513" s="106">
        <f>[1]Calcs_Wat!Z$137</f>
        <v>0</v>
      </c>
      <c r="AA513" s="106">
        <f>[1]Calcs_Wat!AA$137</f>
        <v>0</v>
      </c>
      <c r="AB513" s="106">
        <f>[1]Calcs_Wat!AB$137</f>
        <v>0</v>
      </c>
      <c r="AC513" s="106">
        <f>[1]Calcs_Wat!AC$137</f>
        <v>0</v>
      </c>
      <c r="AD513" s="106">
        <f>[1]Calcs_Wat!AD$137</f>
        <v>0</v>
      </c>
      <c r="AE513" s="106">
        <f>[1]Calcs_Wat!AE$137</f>
        <v>0</v>
      </c>
      <c r="AF513" s="106">
        <f>[1]Calcs_Wat!AF$137</f>
        <v>0</v>
      </c>
      <c r="AG513" s="106">
        <f>[1]Calcs_Wat!AG$137</f>
        <v>0</v>
      </c>
      <c r="AH513" s="107">
        <f>[1]Calcs_Wat!AH$137</f>
        <v>0</v>
      </c>
    </row>
    <row r="514" spans="1:34" ht="12.75" hidden="1" customHeight="1" outlineLevel="2" x14ac:dyDescent="0.25">
      <c r="A514" s="34"/>
      <c r="B514" s="140"/>
      <c r="C514" s="141"/>
      <c r="D514" s="136" t="s">
        <v>83</v>
      </c>
      <c r="E514" s="143"/>
      <c r="F514" s="143"/>
      <c r="G514" s="143"/>
      <c r="H514" s="143"/>
      <c r="I514" s="143"/>
      <c r="J514" s="143"/>
      <c r="K514" s="105">
        <f>SUM('[1]Hist&amp;Budget_WC'!AZ$145:AZ$146)</f>
        <v>41649</v>
      </c>
      <c r="L514" s="105">
        <f>SUM('[1]Hist&amp;Budget_WC'!BA$145:BA$146)</f>
        <v>42788</v>
      </c>
      <c r="M514" s="105">
        <f>SUM('[1]Hist&amp;Budget_WC'!BB$145:BB$146)</f>
        <v>42409</v>
      </c>
      <c r="N514" s="106">
        <f>SUM([1]Calcs_Wat!N$133:N$134)</f>
        <v>46500</v>
      </c>
      <c r="O514" s="106">
        <f>SUM([1]Calcs_Wat!O$133:O$134)</f>
        <v>50292</v>
      </c>
      <c r="P514" s="106">
        <f>SUM([1]Calcs_Wat!P$133:P$134)</f>
        <v>51658.76</v>
      </c>
      <c r="Q514" s="106">
        <f>SUM([1]Calcs_Wat!Q$133:Q$134)</f>
        <v>50518.76</v>
      </c>
      <c r="R514" s="106">
        <f>SUM([1]Calcs_Wat!R$133:R$134)</f>
        <v>51585.355200000005</v>
      </c>
      <c r="S514" s="106">
        <f>SUM([1]Calcs_Wat!S$133:S$134)</f>
        <v>51786.355200000005</v>
      </c>
      <c r="T514" s="106">
        <f>SUM([1]Calcs_Wat!T$133:T$134)</f>
        <v>53236.162304000005</v>
      </c>
      <c r="U514" s="106">
        <f>SUM([1]Calcs_Wat!U$133:U$134)</f>
        <v>59547.162304000005</v>
      </c>
      <c r="V514" s="106">
        <f>SUM([1]Calcs_Wat!V$133:V$134)</f>
        <v>66524.125550080003</v>
      </c>
      <c r="W514" s="106">
        <f>SUM([1]Calcs_Wat!W$133:W$134)</f>
        <v>73259.125550080003</v>
      </c>
      <c r="X514" s="106">
        <f>SUM([1]Calcs_Wat!X$133:X$134)</f>
        <v>73897.03103102927</v>
      </c>
      <c r="Y514" s="106">
        <f>SUM([1]Calcs_Wat!Y$133:Y$134)</f>
        <v>74095.178983372884</v>
      </c>
      <c r="Z514" s="106">
        <f>SUM([1]Calcs_Wat!Z$133:Z$134)</f>
        <v>82174.710613653704</v>
      </c>
      <c r="AA514" s="106">
        <f>SUM([1]Calcs_Wat!AA$133:AA$134)</f>
        <v>87865.821353069914</v>
      </c>
      <c r="AB514" s="106">
        <f>SUM([1]Calcs_Wat!AB$133:AB$134)</f>
        <v>87397.106065155313</v>
      </c>
      <c r="AC514" s="106">
        <f>SUM([1]Calcs_Wat!AC$133:AC$134)</f>
        <v>86414.83643088564</v>
      </c>
      <c r="AD514" s="106">
        <f>SUM([1]Calcs_Wat!AD$133:AD$134)</f>
        <v>85927.569512774207</v>
      </c>
      <c r="AE514" s="106">
        <f>SUM([1]Calcs_Wat!AE$133:AE$134)</f>
        <v>84998.948728269621</v>
      </c>
      <c r="AF514" s="106">
        <f>SUM([1]Calcs_Wat!AF$133:AF$134)</f>
        <v>84098.162424152426</v>
      </c>
      <c r="AG514" s="106">
        <f>SUM([1]Calcs_Wat!AG$133:AG$134)</f>
        <v>83225.906462432307</v>
      </c>
      <c r="AH514" s="107">
        <f>SUM([1]Calcs_Wat!AH$133:AH$134)</f>
        <v>82382.894101669182</v>
      </c>
    </row>
    <row r="515" spans="1:34" ht="12.75" hidden="1" customHeight="1" outlineLevel="2" x14ac:dyDescent="0.25">
      <c r="A515" s="34"/>
      <c r="B515" s="140"/>
      <c r="C515" s="141"/>
      <c r="D515" s="136" t="s">
        <v>84</v>
      </c>
      <c r="E515" s="143"/>
      <c r="F515" s="143"/>
      <c r="G515" s="143"/>
      <c r="H515" s="143"/>
      <c r="I515" s="143"/>
      <c r="J515" s="143"/>
      <c r="K515" s="105">
        <f>'[1]Hist&amp;Budget_WC'!AZ$147</f>
        <v>0</v>
      </c>
      <c r="L515" s="105">
        <f>'[1]Hist&amp;Budget_WC'!BA$147</f>
        <v>0</v>
      </c>
      <c r="M515" s="105">
        <f>'[1]Hist&amp;Budget_WC'!BB$147</f>
        <v>0</v>
      </c>
      <c r="N515" s="106">
        <f>[1]Calcs_Wat!N$135</f>
        <v>0</v>
      </c>
      <c r="O515" s="106">
        <f>[1]Calcs_Wat!O$135</f>
        <v>0</v>
      </c>
      <c r="P515" s="106">
        <f>[1]Calcs_Wat!P$135</f>
        <v>0</v>
      </c>
      <c r="Q515" s="106">
        <f>[1]Calcs_Wat!Q$135</f>
        <v>0</v>
      </c>
      <c r="R515" s="106">
        <f>[1]Calcs_Wat!R$135</f>
        <v>0</v>
      </c>
      <c r="S515" s="106">
        <f>[1]Calcs_Wat!S$135</f>
        <v>0</v>
      </c>
      <c r="T515" s="106">
        <f>[1]Calcs_Wat!T$135</f>
        <v>0</v>
      </c>
      <c r="U515" s="106">
        <f>[1]Calcs_Wat!U$135</f>
        <v>0</v>
      </c>
      <c r="V515" s="106">
        <f>[1]Calcs_Wat!V$135</f>
        <v>0</v>
      </c>
      <c r="W515" s="106">
        <f>[1]Calcs_Wat!W$135</f>
        <v>0</v>
      </c>
      <c r="X515" s="106">
        <f>[1]Calcs_Wat!X$135</f>
        <v>0</v>
      </c>
      <c r="Y515" s="106">
        <f>[1]Calcs_Wat!Y$135</f>
        <v>0</v>
      </c>
      <c r="Z515" s="106">
        <f>[1]Calcs_Wat!Z$135</f>
        <v>0</v>
      </c>
      <c r="AA515" s="106">
        <f>[1]Calcs_Wat!AA$135</f>
        <v>0</v>
      </c>
      <c r="AB515" s="106">
        <f>[1]Calcs_Wat!AB$135</f>
        <v>0</v>
      </c>
      <c r="AC515" s="106">
        <f>[1]Calcs_Wat!AC$135</f>
        <v>0</v>
      </c>
      <c r="AD515" s="106">
        <f>[1]Calcs_Wat!AD$135</f>
        <v>0</v>
      </c>
      <c r="AE515" s="106">
        <f>[1]Calcs_Wat!AE$135</f>
        <v>0</v>
      </c>
      <c r="AF515" s="106">
        <f>[1]Calcs_Wat!AF$135</f>
        <v>0</v>
      </c>
      <c r="AG515" s="106">
        <f>[1]Calcs_Wat!AG$135</f>
        <v>0</v>
      </c>
      <c r="AH515" s="107">
        <f>[1]Calcs_Wat!AH$135</f>
        <v>0</v>
      </c>
    </row>
    <row r="516" spans="1:34" ht="12.75" hidden="1" customHeight="1" outlineLevel="2" x14ac:dyDescent="0.25">
      <c r="A516" s="34"/>
      <c r="B516" s="140"/>
      <c r="C516" s="141"/>
      <c r="D516" s="136" t="s">
        <v>85</v>
      </c>
      <c r="E516" s="143"/>
      <c r="F516" s="143"/>
      <c r="G516" s="143"/>
      <c r="H516" s="143"/>
      <c r="I516" s="143"/>
      <c r="J516" s="143"/>
      <c r="K516" s="105">
        <f>SUM('[1]Hist&amp;Budget_WC'!AZ$144,'[1]Hist&amp;Budget_WC'!AZ$148,'[1]Hist&amp;Budget_WC'!AZ$151:AZ$152)</f>
        <v>0</v>
      </c>
      <c r="L516" s="105">
        <f>SUM('[1]Hist&amp;Budget_WC'!BA$144,'[1]Hist&amp;Budget_WC'!BA$148,'[1]Hist&amp;Budget_WC'!BA$151:BA$152)</f>
        <v>0</v>
      </c>
      <c r="M516" s="105">
        <f>SUM('[1]Hist&amp;Budget_WC'!BB$144,'[1]Hist&amp;Budget_WC'!BB$148,'[1]Hist&amp;Budget_WC'!BB$151:BB$152)</f>
        <v>0</v>
      </c>
      <c r="N516" s="106">
        <f>SUM([1]Calcs_Wat!N$132,[1]Calcs_Wat!N$136,[1]Calcs_Wat!N$139:N$140)</f>
        <v>0</v>
      </c>
      <c r="O516" s="106">
        <f>SUM([1]Calcs_Wat!O$132,[1]Calcs_Wat!O$136,[1]Calcs_Wat!O$139:O$140)</f>
        <v>0</v>
      </c>
      <c r="P516" s="106">
        <f>SUM([1]Calcs_Wat!P$132,[1]Calcs_Wat!P$136,[1]Calcs_Wat!P$139:P$140)</f>
        <v>0</v>
      </c>
      <c r="Q516" s="106">
        <f>SUM([1]Calcs_Wat!Q$132,[1]Calcs_Wat!Q$136,[1]Calcs_Wat!Q$139:Q$140)</f>
        <v>0</v>
      </c>
      <c r="R516" s="106">
        <f>SUM([1]Calcs_Wat!R$132,[1]Calcs_Wat!R$136,[1]Calcs_Wat!R$139:R$140)</f>
        <v>0</v>
      </c>
      <c r="S516" s="106">
        <f>SUM([1]Calcs_Wat!S$132,[1]Calcs_Wat!S$136,[1]Calcs_Wat!S$139:S$140)</f>
        <v>0</v>
      </c>
      <c r="T516" s="106">
        <f>SUM([1]Calcs_Wat!T$132,[1]Calcs_Wat!T$136,[1]Calcs_Wat!T$139:T$140)</f>
        <v>0</v>
      </c>
      <c r="U516" s="106">
        <f>SUM([1]Calcs_Wat!U$132,[1]Calcs_Wat!U$136,[1]Calcs_Wat!U$139:U$140)</f>
        <v>0</v>
      </c>
      <c r="V516" s="106">
        <f>SUM([1]Calcs_Wat!V$132,[1]Calcs_Wat!V$136,[1]Calcs_Wat!V$139:V$140)</f>
        <v>0</v>
      </c>
      <c r="W516" s="106">
        <f>SUM([1]Calcs_Wat!W$132,[1]Calcs_Wat!W$136,[1]Calcs_Wat!W$139:W$140)</f>
        <v>0</v>
      </c>
      <c r="X516" s="106">
        <f>SUM([1]Calcs_Wat!X$132,[1]Calcs_Wat!X$136,[1]Calcs_Wat!X$139:X$140)</f>
        <v>0</v>
      </c>
      <c r="Y516" s="106">
        <f>SUM([1]Calcs_Wat!Y$132,[1]Calcs_Wat!Y$136,[1]Calcs_Wat!Y$139:Y$140)</f>
        <v>0</v>
      </c>
      <c r="Z516" s="106">
        <f>SUM([1]Calcs_Wat!Z$132,[1]Calcs_Wat!Z$136,[1]Calcs_Wat!Z$139:Z$140)</f>
        <v>0</v>
      </c>
      <c r="AA516" s="106">
        <f>SUM([1]Calcs_Wat!AA$132,[1]Calcs_Wat!AA$136,[1]Calcs_Wat!AA$139:AA$140)</f>
        <v>0</v>
      </c>
      <c r="AB516" s="106">
        <f>SUM([1]Calcs_Wat!AB$132,[1]Calcs_Wat!AB$136,[1]Calcs_Wat!AB$139:AB$140)</f>
        <v>0</v>
      </c>
      <c r="AC516" s="106">
        <f>SUM([1]Calcs_Wat!AC$132,[1]Calcs_Wat!AC$136,[1]Calcs_Wat!AC$139:AC$140)</f>
        <v>0</v>
      </c>
      <c r="AD516" s="106">
        <f>SUM([1]Calcs_Wat!AD$132,[1]Calcs_Wat!AD$136,[1]Calcs_Wat!AD$139:AD$140)</f>
        <v>0</v>
      </c>
      <c r="AE516" s="106">
        <f>SUM([1]Calcs_Wat!AE$132,[1]Calcs_Wat!AE$136,[1]Calcs_Wat!AE$139:AE$140)</f>
        <v>0</v>
      </c>
      <c r="AF516" s="106">
        <f>SUM([1]Calcs_Wat!AF$132,[1]Calcs_Wat!AF$136,[1]Calcs_Wat!AF$139:AF$140)</f>
        <v>0</v>
      </c>
      <c r="AG516" s="106">
        <f>SUM([1]Calcs_Wat!AG$132,[1]Calcs_Wat!AG$136,[1]Calcs_Wat!AG$139:AG$140)</f>
        <v>0</v>
      </c>
      <c r="AH516" s="107">
        <f>SUM([1]Calcs_Wat!AH$132,[1]Calcs_Wat!AH$136,[1]Calcs_Wat!AH$139:AH$140)</f>
        <v>0</v>
      </c>
    </row>
    <row r="517" spans="1:34" ht="12.75" hidden="1" customHeight="1" outlineLevel="2" x14ac:dyDescent="0.25">
      <c r="A517" s="34"/>
      <c r="B517" s="140"/>
      <c r="C517" s="141"/>
      <c r="D517" s="139" t="s">
        <v>86</v>
      </c>
      <c r="E517" s="146"/>
      <c r="F517" s="146"/>
      <c r="G517" s="146"/>
      <c r="H517" s="146"/>
      <c r="I517" s="146"/>
      <c r="J517" s="146"/>
      <c r="K517" s="110">
        <f t="shared" ref="K517:AH517" si="75">SUM(K511:K516)</f>
        <v>41649</v>
      </c>
      <c r="L517" s="110">
        <f t="shared" si="75"/>
        <v>42788</v>
      </c>
      <c r="M517" s="110">
        <f t="shared" si="75"/>
        <v>42409</v>
      </c>
      <c r="N517" s="111">
        <f t="shared" si="75"/>
        <v>46500</v>
      </c>
      <c r="O517" s="111">
        <f t="shared" si="75"/>
        <v>50292</v>
      </c>
      <c r="P517" s="111">
        <f t="shared" si="75"/>
        <v>51658.76</v>
      </c>
      <c r="Q517" s="111">
        <f t="shared" si="75"/>
        <v>50518.76</v>
      </c>
      <c r="R517" s="111">
        <f t="shared" si="75"/>
        <v>51585.355200000005</v>
      </c>
      <c r="S517" s="111">
        <f t="shared" si="75"/>
        <v>51786.355200000005</v>
      </c>
      <c r="T517" s="111">
        <f t="shared" si="75"/>
        <v>53236.162304000005</v>
      </c>
      <c r="U517" s="111">
        <f t="shared" si="75"/>
        <v>59547.162304000005</v>
      </c>
      <c r="V517" s="111">
        <f t="shared" si="75"/>
        <v>66524.125550080003</v>
      </c>
      <c r="W517" s="111">
        <f t="shared" si="75"/>
        <v>73259.125550080003</v>
      </c>
      <c r="X517" s="111">
        <f t="shared" si="75"/>
        <v>73897.03103102927</v>
      </c>
      <c r="Y517" s="111">
        <f t="shared" si="75"/>
        <v>74095.178983372884</v>
      </c>
      <c r="Z517" s="111">
        <f t="shared" si="75"/>
        <v>82174.710613653704</v>
      </c>
      <c r="AA517" s="111">
        <f t="shared" si="75"/>
        <v>87865.821353069914</v>
      </c>
      <c r="AB517" s="111">
        <f t="shared" si="75"/>
        <v>87397.106065155313</v>
      </c>
      <c r="AC517" s="111">
        <f t="shared" si="75"/>
        <v>86414.83643088564</v>
      </c>
      <c r="AD517" s="111">
        <f t="shared" si="75"/>
        <v>85927.569512774207</v>
      </c>
      <c r="AE517" s="111">
        <f t="shared" si="75"/>
        <v>84998.948728269621</v>
      </c>
      <c r="AF517" s="111">
        <f t="shared" si="75"/>
        <v>84098.162424152426</v>
      </c>
      <c r="AG517" s="111">
        <f t="shared" si="75"/>
        <v>83225.906462432307</v>
      </c>
      <c r="AH517" s="112">
        <f t="shared" si="75"/>
        <v>82382.894101669182</v>
      </c>
    </row>
    <row r="518" spans="1:34" ht="12.75" hidden="1" customHeight="1" outlineLevel="2" thickBot="1" x14ac:dyDescent="0.3">
      <c r="A518" s="34"/>
      <c r="B518" s="140"/>
      <c r="C518" s="141"/>
      <c r="D518" s="147" t="s">
        <v>87</v>
      </c>
      <c r="E518" s="148"/>
      <c r="F518" s="148"/>
      <c r="G518" s="148"/>
      <c r="H518" s="148"/>
      <c r="I518" s="148"/>
      <c r="J518" s="148"/>
      <c r="K518" s="149">
        <f t="shared" ref="K518:AH518" si="76">SUM(K508,K517)</f>
        <v>52785</v>
      </c>
      <c r="L518" s="149">
        <f t="shared" si="76"/>
        <v>53425</v>
      </c>
      <c r="M518" s="149">
        <f t="shared" si="76"/>
        <v>54117</v>
      </c>
      <c r="N518" s="150">
        <f t="shared" si="76"/>
        <v>56416</v>
      </c>
      <c r="O518" s="150">
        <f t="shared" si="76"/>
        <v>58667.462233564103</v>
      </c>
      <c r="P518" s="150">
        <f t="shared" si="76"/>
        <v>60002.732648034522</v>
      </c>
      <c r="Q518" s="150">
        <f t="shared" si="76"/>
        <v>59455.333559918152</v>
      </c>
      <c r="R518" s="150">
        <f t="shared" si="76"/>
        <v>60636.09440619521</v>
      </c>
      <c r="S518" s="150">
        <f t="shared" si="76"/>
        <v>61204.560441846603</v>
      </c>
      <c r="T518" s="150">
        <f t="shared" si="76"/>
        <v>62851.207414089396</v>
      </c>
      <c r="U518" s="150">
        <f t="shared" si="76"/>
        <v>72071.906126443442</v>
      </c>
      <c r="V518" s="150">
        <f t="shared" si="76"/>
        <v>80209.293304316772</v>
      </c>
      <c r="W518" s="150">
        <f t="shared" si="76"/>
        <v>83841.76479127373</v>
      </c>
      <c r="X518" s="150">
        <f t="shared" si="76"/>
        <v>84193.24481309508</v>
      </c>
      <c r="Y518" s="150">
        <f t="shared" si="76"/>
        <v>84007.627389010697</v>
      </c>
      <c r="Z518" s="150">
        <f t="shared" si="76"/>
        <v>84861.871007282476</v>
      </c>
      <c r="AA518" s="150">
        <f t="shared" si="76"/>
        <v>85338.674845915666</v>
      </c>
      <c r="AB518" s="150">
        <f t="shared" si="76"/>
        <v>86475.759498398314</v>
      </c>
      <c r="AC518" s="150">
        <f t="shared" si="76"/>
        <v>87204.790021948997</v>
      </c>
      <c r="AD518" s="150">
        <f t="shared" si="76"/>
        <v>88534.067565656296</v>
      </c>
      <c r="AE518" s="150">
        <f t="shared" si="76"/>
        <v>89530.481806481301</v>
      </c>
      <c r="AF518" s="150">
        <f t="shared" si="76"/>
        <v>90666.826762744618</v>
      </c>
      <c r="AG518" s="150">
        <f t="shared" si="76"/>
        <v>91953.617782886169</v>
      </c>
      <c r="AH518" s="151">
        <f t="shared" si="76"/>
        <v>93391.201300295914</v>
      </c>
    </row>
    <row r="519" spans="1:34" ht="12.75" hidden="1" customHeight="1" outlineLevel="2" thickTop="1" x14ac:dyDescent="0.25">
      <c r="A519" s="34"/>
      <c r="B519" s="140"/>
      <c r="C519" s="141"/>
      <c r="D519" s="142"/>
      <c r="E519" s="143"/>
      <c r="F519" s="143"/>
      <c r="G519" s="143"/>
      <c r="H519" s="143"/>
      <c r="I519" s="143"/>
      <c r="J519" s="143"/>
      <c r="K519" s="105"/>
      <c r="L519" s="105"/>
      <c r="M519" s="105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  <c r="AA519" s="144"/>
      <c r="AB519" s="144"/>
      <c r="AC519" s="144"/>
      <c r="AD519" s="144"/>
      <c r="AE519" s="144"/>
      <c r="AF519" s="144"/>
      <c r="AG519" s="144"/>
      <c r="AH519" s="145"/>
    </row>
    <row r="520" spans="1:34" ht="12.75" hidden="1" customHeight="1" outlineLevel="2" x14ac:dyDescent="0.25">
      <c r="A520" s="34"/>
      <c r="B520" s="140"/>
      <c r="C520" s="141"/>
      <c r="D520" s="142" t="s">
        <v>88</v>
      </c>
      <c r="E520" s="143"/>
      <c r="F520" s="143"/>
      <c r="G520" s="143"/>
      <c r="H520" s="143"/>
      <c r="I520" s="143"/>
      <c r="J520" s="143"/>
      <c r="K520" s="105"/>
      <c r="L520" s="105"/>
      <c r="M520" s="105"/>
      <c r="N520" s="106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  <c r="AA520" s="144"/>
      <c r="AB520" s="144"/>
      <c r="AC520" s="144"/>
      <c r="AD520" s="144"/>
      <c r="AE520" s="144"/>
      <c r="AF520" s="144"/>
      <c r="AG520" s="144"/>
      <c r="AH520" s="145"/>
    </row>
    <row r="521" spans="1:34" ht="12.75" hidden="1" customHeight="1" outlineLevel="2" x14ac:dyDescent="0.25">
      <c r="A521" s="34"/>
      <c r="B521" s="140"/>
      <c r="C521" s="141"/>
      <c r="D521" s="165" t="s">
        <v>89</v>
      </c>
      <c r="E521" s="143"/>
      <c r="F521" s="143"/>
      <c r="G521" s="143"/>
      <c r="H521" s="143"/>
      <c r="I521" s="143"/>
      <c r="J521" s="143"/>
      <c r="K521" s="105">
        <f>SUM('[1]Hist&amp;Budget_WC'!AZ$159:AZ$160)</f>
        <v>551</v>
      </c>
      <c r="L521" s="105">
        <f>SUM('[1]Hist&amp;Budget_WC'!BA$159:BA$160)</f>
        <v>562</v>
      </c>
      <c r="M521" s="105">
        <f>SUM('[1]Hist&amp;Budget_WC'!BB$159:BB$160)</f>
        <v>562</v>
      </c>
      <c r="N521" s="106">
        <f>SUM([1]Calcs_Wat!N$146:N$147)</f>
        <v>403</v>
      </c>
      <c r="O521" s="106">
        <f>SUM([1]Calcs_Wat!O$146:O$147)</f>
        <v>435.01643835616437</v>
      </c>
      <c r="P521" s="106">
        <f>SUM([1]Calcs_Wat!P$146:P$147)</f>
        <v>445.11618852459009</v>
      </c>
      <c r="Q521" s="106">
        <f>SUM([1]Calcs_Wat!Q$146:Q$147)</f>
        <v>457.9498962328766</v>
      </c>
      <c r="R521" s="106">
        <f>SUM([1]Calcs_Wat!R$146:R$147)</f>
        <v>469.86676993458906</v>
      </c>
      <c r="S521" s="106">
        <f>SUM([1]Calcs_Wat!S$146:S$147)</f>
        <v>482.09420488883313</v>
      </c>
      <c r="T521" s="106">
        <f>SUM([1]Calcs_Wat!T$146:T$147)</f>
        <v>493.28883014402214</v>
      </c>
      <c r="U521" s="106">
        <f>SUM([1]Calcs_Wat!U$146:U$147)</f>
        <v>507.51339158296344</v>
      </c>
      <c r="V521" s="106">
        <f>SUM([1]Calcs_Wat!V$146:V$147)</f>
        <v>520.72199499810324</v>
      </c>
      <c r="W521" s="106">
        <f>SUM([1]Calcs_Wat!W$146:W$147)</f>
        <v>534.27487425151185</v>
      </c>
      <c r="X521" s="106">
        <f>SUM([1]Calcs_Wat!X$146:X$147)</f>
        <v>546.68325354100546</v>
      </c>
      <c r="Y521" s="106">
        <f>SUM([1]Calcs_Wat!Y$146:Y$147)</f>
        <v>562.44964133197038</v>
      </c>
      <c r="Z521" s="106">
        <f>SUM([1]Calcs_Wat!Z$146:Z$147)</f>
        <v>577.0902131222781</v>
      </c>
      <c r="AA521" s="106">
        <f>SUM([1]Calcs_Wat!AA$146:AA$147)</f>
        <v>592.11244113778253</v>
      </c>
      <c r="AB521" s="106">
        <f>SUM([1]Calcs_Wat!AB$146:AB$147)</f>
        <v>605.86638122247575</v>
      </c>
      <c r="AC521" s="106">
        <f>SUM([1]Calcs_Wat!AC$146:AC$147)</f>
        <v>623.34198129180072</v>
      </c>
      <c r="AD521" s="106">
        <f>SUM([1]Calcs_Wat!AD$146:AD$147)</f>
        <v>639.57000921534143</v>
      </c>
      <c r="AE521" s="106">
        <f>SUM([1]Calcs_Wat!AE$146:AE$147)</f>
        <v>656.22113875353432</v>
      </c>
      <c r="AF521" s="106">
        <f>SUM([1]Calcs_Wat!AF$146:AF$147)</f>
        <v>671.4667822516252</v>
      </c>
      <c r="AG521" s="106">
        <f>SUM([1]Calcs_Wat!AG$146:AG$147)</f>
        <v>690.83718100372641</v>
      </c>
      <c r="AH521" s="107">
        <f>SUM([1]Calcs_Wat!AH$146:AH$147)</f>
        <v>708.82506261837807</v>
      </c>
    </row>
    <row r="522" spans="1:34" ht="12.75" hidden="1" customHeight="1" outlineLevel="2" x14ac:dyDescent="0.25">
      <c r="A522" s="34"/>
      <c r="B522" s="140"/>
      <c r="C522" s="141"/>
      <c r="D522" s="234" t="s">
        <v>90</v>
      </c>
      <c r="E522" s="143"/>
      <c r="F522" s="143"/>
      <c r="G522" s="143"/>
      <c r="H522" s="143"/>
      <c r="I522" s="143"/>
      <c r="J522" s="143"/>
      <c r="K522" s="105">
        <f>ROUND('[1]Hist&amp;Budget_WC'!AZ$164,0)</f>
        <v>0</v>
      </c>
      <c r="L522" s="105">
        <f>ROUND('[1]Hist&amp;Budget_WC'!BA$164,0)</f>
        <v>0</v>
      </c>
      <c r="M522" s="105">
        <f>ROUND('[1]Hist&amp;Budget_WC'!BB$164,0)</f>
        <v>0</v>
      </c>
      <c r="N522" s="106">
        <f>ROUND(SUM([1]Calcs_Wat!N$151),0)</f>
        <v>0</v>
      </c>
      <c r="O522" s="106">
        <f>ROUND(SUM([1]Calcs_Wat!O$151),0)</f>
        <v>240</v>
      </c>
      <c r="P522" s="106">
        <f>ROUND(SUM([1]Calcs_Wat!P$151),0)</f>
        <v>339</v>
      </c>
      <c r="Q522" s="106">
        <f>ROUND(SUM([1]Calcs_Wat!Q$151),0)</f>
        <v>349</v>
      </c>
      <c r="R522" s="106">
        <f>ROUND(SUM([1]Calcs_Wat!R$151),0)</f>
        <v>360</v>
      </c>
      <c r="S522" s="106">
        <f>ROUND(SUM([1]Calcs_Wat!S$151),0)</f>
        <v>371</v>
      </c>
      <c r="T522" s="106">
        <f>ROUND(SUM([1]Calcs_Wat!T$151),0)</f>
        <v>382</v>
      </c>
      <c r="U522" s="106">
        <f>ROUND(SUM([1]Calcs_Wat!U$151),0)</f>
        <v>538</v>
      </c>
      <c r="V522" s="106">
        <f>ROUND(SUM([1]Calcs_Wat!V$151),0)</f>
        <v>657</v>
      </c>
      <c r="W522" s="106">
        <f>ROUND(SUM([1]Calcs_Wat!W$151),0)</f>
        <v>685</v>
      </c>
      <c r="X522" s="106">
        <f>ROUND(SUM([1]Calcs_Wat!X$151),0)</f>
        <v>687</v>
      </c>
      <c r="Y522" s="106">
        <f>ROUND(SUM([1]Calcs_Wat!Y$151),0)</f>
        <v>410</v>
      </c>
      <c r="Z522" s="106">
        <f>ROUND(SUM([1]Calcs_Wat!Z$151),0)</f>
        <v>319</v>
      </c>
      <c r="AA522" s="106">
        <f>ROUND(SUM([1]Calcs_Wat!AA$151),0)</f>
        <v>339</v>
      </c>
      <c r="AB522" s="106">
        <f>ROUND(SUM([1]Calcs_Wat!AB$151),0)</f>
        <v>360</v>
      </c>
      <c r="AC522" s="106">
        <f>ROUND(SUM([1]Calcs_Wat!AC$151),0)</f>
        <v>382</v>
      </c>
      <c r="AD522" s="106">
        <f>ROUND(SUM([1]Calcs_Wat!AD$151),0)</f>
        <v>405</v>
      </c>
      <c r="AE522" s="106">
        <f>ROUND(SUM([1]Calcs_Wat!AE$151),0)</f>
        <v>431</v>
      </c>
      <c r="AF522" s="106">
        <f>ROUND(SUM([1]Calcs_Wat!AF$151),0)</f>
        <v>457</v>
      </c>
      <c r="AG522" s="106">
        <f>ROUND(SUM([1]Calcs_Wat!AG$151),0)</f>
        <v>485</v>
      </c>
      <c r="AH522" s="107">
        <f>ROUND(SUM([1]Calcs_Wat!AH$151),0)</f>
        <v>515</v>
      </c>
    </row>
    <row r="523" spans="1:34" ht="12.75" hidden="1" customHeight="1" outlineLevel="2" x14ac:dyDescent="0.25">
      <c r="A523" s="34"/>
      <c r="B523" s="140"/>
      <c r="C523" s="141"/>
      <c r="D523" s="234" t="s">
        <v>91</v>
      </c>
      <c r="E523" s="143"/>
      <c r="F523" s="143"/>
      <c r="G523" s="143"/>
      <c r="H523" s="143"/>
      <c r="I523" s="143"/>
      <c r="J523" s="143"/>
      <c r="K523" s="105">
        <f>ROUND('[1]Hist&amp;Budget_WC'!AZ$165,0)</f>
        <v>0</v>
      </c>
      <c r="L523" s="105">
        <f>ROUND('[1]Hist&amp;Budget_WC'!BA$165,0)</f>
        <v>0</v>
      </c>
      <c r="M523" s="105">
        <f>ROUND('[1]Hist&amp;Budget_WC'!BB$165,0)</f>
        <v>0</v>
      </c>
      <c r="N523" s="106">
        <f>ROUND([1]Calcs_Wat!N$152,0)</f>
        <v>0</v>
      </c>
      <c r="O523" s="106">
        <f>ROUND([1]Calcs_Wat!O$152,0)</f>
        <v>0</v>
      </c>
      <c r="P523" s="106">
        <f>ROUND([1]Calcs_Wat!P$152,0)</f>
        <v>0</v>
      </c>
      <c r="Q523" s="106">
        <f>ROUND([1]Calcs_Wat!Q$152,0)</f>
        <v>0</v>
      </c>
      <c r="R523" s="106">
        <f>ROUND([1]Calcs_Wat!R$152,0)</f>
        <v>0</v>
      </c>
      <c r="S523" s="106">
        <f>ROUND([1]Calcs_Wat!S$152,0)</f>
        <v>0</v>
      </c>
      <c r="T523" s="106">
        <f>ROUND([1]Calcs_Wat!T$152,0)</f>
        <v>0</v>
      </c>
      <c r="U523" s="106">
        <f>ROUND([1]Calcs_Wat!U$152,0)</f>
        <v>0</v>
      </c>
      <c r="V523" s="106">
        <f>ROUND([1]Calcs_Wat!V$152,0)</f>
        <v>0</v>
      </c>
      <c r="W523" s="106">
        <f>ROUND([1]Calcs_Wat!W$152,0)</f>
        <v>0</v>
      </c>
      <c r="X523" s="106">
        <f>ROUND([1]Calcs_Wat!X$152,0)</f>
        <v>0</v>
      </c>
      <c r="Y523" s="106">
        <f>ROUND([1]Calcs_Wat!Y$152,0)</f>
        <v>0</v>
      </c>
      <c r="Z523" s="106">
        <f>ROUND([1]Calcs_Wat!Z$152,0)</f>
        <v>0</v>
      </c>
      <c r="AA523" s="106">
        <f>ROUND([1]Calcs_Wat!AA$152,0)</f>
        <v>0</v>
      </c>
      <c r="AB523" s="106">
        <f>ROUND([1]Calcs_Wat!AB$152,0)</f>
        <v>0</v>
      </c>
      <c r="AC523" s="106">
        <f>ROUND([1]Calcs_Wat!AC$152,0)</f>
        <v>0</v>
      </c>
      <c r="AD523" s="106">
        <f>ROUND([1]Calcs_Wat!AD$152,0)</f>
        <v>0</v>
      </c>
      <c r="AE523" s="106">
        <f>ROUND([1]Calcs_Wat!AE$152,0)</f>
        <v>0</v>
      </c>
      <c r="AF523" s="106">
        <f>ROUND([1]Calcs_Wat!AF$152,0)</f>
        <v>0</v>
      </c>
      <c r="AG523" s="106">
        <f>ROUND([1]Calcs_Wat!AG$152,0)</f>
        <v>0</v>
      </c>
      <c r="AH523" s="107">
        <f>ROUND([1]Calcs_Wat!AH$152,0)</f>
        <v>0</v>
      </c>
    </row>
    <row r="524" spans="1:34" ht="12.75" hidden="1" customHeight="1" outlineLevel="2" x14ac:dyDescent="0.25">
      <c r="A524" s="34"/>
      <c r="B524" s="140"/>
      <c r="C524" s="141"/>
      <c r="D524" s="234" t="s">
        <v>92</v>
      </c>
      <c r="E524" s="143"/>
      <c r="F524" s="143"/>
      <c r="G524" s="143"/>
      <c r="H524" s="143"/>
      <c r="I524" s="143"/>
      <c r="J524" s="143"/>
      <c r="K524" s="105">
        <f>'[1]Hist&amp;Budget_WC'!AZ$162</f>
        <v>0</v>
      </c>
      <c r="L524" s="105">
        <f>'[1]Hist&amp;Budget_WC'!BA$162</f>
        <v>0</v>
      </c>
      <c r="M524" s="105">
        <f>'[1]Hist&amp;Budget_WC'!BB$162</f>
        <v>0</v>
      </c>
      <c r="N524" s="106">
        <f>[1]Calcs_Wat!N$149</f>
        <v>0</v>
      </c>
      <c r="O524" s="106">
        <f>[1]Calcs_Wat!O$149</f>
        <v>0</v>
      </c>
      <c r="P524" s="106">
        <f>[1]Calcs_Wat!P$149</f>
        <v>0</v>
      </c>
      <c r="Q524" s="106">
        <f>[1]Calcs_Wat!Q$149</f>
        <v>0</v>
      </c>
      <c r="R524" s="106">
        <f>[1]Calcs_Wat!R$149</f>
        <v>0</v>
      </c>
      <c r="S524" s="106">
        <f>[1]Calcs_Wat!S$149</f>
        <v>0</v>
      </c>
      <c r="T524" s="106">
        <f>[1]Calcs_Wat!T$149</f>
        <v>0</v>
      </c>
      <c r="U524" s="106">
        <f>[1]Calcs_Wat!U$149</f>
        <v>0</v>
      </c>
      <c r="V524" s="106">
        <f>[1]Calcs_Wat!V$149</f>
        <v>0</v>
      </c>
      <c r="W524" s="106">
        <f>[1]Calcs_Wat!W$149</f>
        <v>0</v>
      </c>
      <c r="X524" s="106">
        <f>[1]Calcs_Wat!X$149</f>
        <v>0</v>
      </c>
      <c r="Y524" s="106">
        <f>[1]Calcs_Wat!Y$149</f>
        <v>0</v>
      </c>
      <c r="Z524" s="106">
        <f>[1]Calcs_Wat!Z$149</f>
        <v>0</v>
      </c>
      <c r="AA524" s="106">
        <f>[1]Calcs_Wat!AA$149</f>
        <v>0</v>
      </c>
      <c r="AB524" s="106">
        <f>[1]Calcs_Wat!AB$149</f>
        <v>0</v>
      </c>
      <c r="AC524" s="106">
        <f>[1]Calcs_Wat!AC$149</f>
        <v>0</v>
      </c>
      <c r="AD524" s="106">
        <f>[1]Calcs_Wat!AD$149</f>
        <v>0</v>
      </c>
      <c r="AE524" s="106">
        <f>[1]Calcs_Wat!AE$149</f>
        <v>0</v>
      </c>
      <c r="AF524" s="106">
        <f>[1]Calcs_Wat!AF$149</f>
        <v>0</v>
      </c>
      <c r="AG524" s="106">
        <f>[1]Calcs_Wat!AG$149</f>
        <v>0</v>
      </c>
      <c r="AH524" s="107">
        <f>[1]Calcs_Wat!AH$149</f>
        <v>0</v>
      </c>
    </row>
    <row r="525" spans="1:34" ht="12.75" hidden="1" customHeight="1" outlineLevel="2" x14ac:dyDescent="0.25">
      <c r="A525" s="34"/>
      <c r="B525" s="140"/>
      <c r="C525" s="141"/>
      <c r="D525" s="235" t="s">
        <v>85</v>
      </c>
      <c r="E525" s="143"/>
      <c r="F525" s="143"/>
      <c r="G525" s="143"/>
      <c r="H525" s="143"/>
      <c r="I525" s="143"/>
      <c r="J525" s="143"/>
      <c r="K525" s="105">
        <f>SUM('[1]Hist&amp;Budget_WC'!AZ$161,'[1]Hist&amp;Budget_WC'!AZ$163)</f>
        <v>0</v>
      </c>
      <c r="L525" s="105">
        <f>SUM('[1]Hist&amp;Budget_WC'!BA$161,'[1]Hist&amp;Budget_WC'!BA$163)</f>
        <v>0</v>
      </c>
      <c r="M525" s="105">
        <f>SUM('[1]Hist&amp;Budget_WC'!BB$161,'[1]Hist&amp;Budget_WC'!BB$163)</f>
        <v>0</v>
      </c>
      <c r="N525" s="106">
        <f>SUM([1]Calcs_Wat!N$148,[1]Calcs_Wat!N$150)</f>
        <v>264</v>
      </c>
      <c r="O525" s="106">
        <f>SUM([1]Calcs_Wat!O$148,[1]Calcs_Wat!O$150)</f>
        <v>264</v>
      </c>
      <c r="P525" s="106">
        <f>SUM([1]Calcs_Wat!P$148,[1]Calcs_Wat!P$150)</f>
        <v>264</v>
      </c>
      <c r="Q525" s="106">
        <f>SUM([1]Calcs_Wat!Q$148,[1]Calcs_Wat!Q$150)</f>
        <v>264</v>
      </c>
      <c r="R525" s="106">
        <f>SUM([1]Calcs_Wat!R$148,[1]Calcs_Wat!R$150)</f>
        <v>264</v>
      </c>
      <c r="S525" s="106">
        <f>SUM([1]Calcs_Wat!S$148,[1]Calcs_Wat!S$150)</f>
        <v>264</v>
      </c>
      <c r="T525" s="106">
        <f>SUM([1]Calcs_Wat!T$148,[1]Calcs_Wat!T$150)</f>
        <v>264</v>
      </c>
      <c r="U525" s="106">
        <f>SUM([1]Calcs_Wat!U$148,[1]Calcs_Wat!U$150)</f>
        <v>264</v>
      </c>
      <c r="V525" s="106">
        <f>SUM([1]Calcs_Wat!V$148,[1]Calcs_Wat!V$150)</f>
        <v>264</v>
      </c>
      <c r="W525" s="106">
        <f>SUM([1]Calcs_Wat!W$148,[1]Calcs_Wat!W$150)</f>
        <v>264</v>
      </c>
      <c r="X525" s="106">
        <f>SUM([1]Calcs_Wat!X$148,[1]Calcs_Wat!X$150)</f>
        <v>264</v>
      </c>
      <c r="Y525" s="106">
        <f>SUM([1]Calcs_Wat!Y$148,[1]Calcs_Wat!Y$150)</f>
        <v>264</v>
      </c>
      <c r="Z525" s="106">
        <f>SUM([1]Calcs_Wat!Z$148,[1]Calcs_Wat!Z$150)</f>
        <v>264</v>
      </c>
      <c r="AA525" s="106">
        <f>SUM([1]Calcs_Wat!AA$148,[1]Calcs_Wat!AA$150)</f>
        <v>264</v>
      </c>
      <c r="AB525" s="106">
        <f>SUM([1]Calcs_Wat!AB$148,[1]Calcs_Wat!AB$150)</f>
        <v>264</v>
      </c>
      <c r="AC525" s="106">
        <f>SUM([1]Calcs_Wat!AC$148,[1]Calcs_Wat!AC$150)</f>
        <v>264</v>
      </c>
      <c r="AD525" s="106">
        <f>SUM([1]Calcs_Wat!AD$148,[1]Calcs_Wat!AD$150)</f>
        <v>264</v>
      </c>
      <c r="AE525" s="106">
        <f>SUM([1]Calcs_Wat!AE$148,[1]Calcs_Wat!AE$150)</f>
        <v>264</v>
      </c>
      <c r="AF525" s="106">
        <f>SUM([1]Calcs_Wat!AF$148,[1]Calcs_Wat!AF$150)</f>
        <v>264</v>
      </c>
      <c r="AG525" s="106">
        <f>SUM([1]Calcs_Wat!AG$148,[1]Calcs_Wat!AG$150)</f>
        <v>264</v>
      </c>
      <c r="AH525" s="107">
        <f>SUM([1]Calcs_Wat!AH$148,[1]Calcs_Wat!AH$150)</f>
        <v>264</v>
      </c>
    </row>
    <row r="526" spans="1:34" ht="12.75" hidden="1" customHeight="1" outlineLevel="2" x14ac:dyDescent="0.25">
      <c r="A526" s="34"/>
      <c r="B526" s="140"/>
      <c r="C526" s="141"/>
      <c r="D526" s="139" t="s">
        <v>93</v>
      </c>
      <c r="E526" s="146"/>
      <c r="F526" s="146"/>
      <c r="G526" s="146"/>
      <c r="H526" s="146"/>
      <c r="I526" s="146"/>
      <c r="J526" s="146"/>
      <c r="K526" s="110">
        <f t="shared" ref="K526:AH526" si="77">SUM(K521:K525)</f>
        <v>551</v>
      </c>
      <c r="L526" s="110">
        <f t="shared" si="77"/>
        <v>562</v>
      </c>
      <c r="M526" s="110">
        <f t="shared" si="77"/>
        <v>562</v>
      </c>
      <c r="N526" s="111">
        <f t="shared" si="77"/>
        <v>667</v>
      </c>
      <c r="O526" s="111">
        <f t="shared" si="77"/>
        <v>939.01643835616437</v>
      </c>
      <c r="P526" s="111">
        <f t="shared" si="77"/>
        <v>1048.1161885245901</v>
      </c>
      <c r="Q526" s="111">
        <f t="shared" si="77"/>
        <v>1070.9498962328767</v>
      </c>
      <c r="R526" s="111">
        <f t="shared" si="77"/>
        <v>1093.866769934589</v>
      </c>
      <c r="S526" s="111">
        <f t="shared" si="77"/>
        <v>1117.0942048888332</v>
      </c>
      <c r="T526" s="111">
        <f t="shared" si="77"/>
        <v>1139.2888301440221</v>
      </c>
      <c r="U526" s="111">
        <f t="shared" si="77"/>
        <v>1309.5133915829633</v>
      </c>
      <c r="V526" s="111">
        <f t="shared" si="77"/>
        <v>1441.7219949981031</v>
      </c>
      <c r="W526" s="111">
        <f t="shared" si="77"/>
        <v>1483.2748742515118</v>
      </c>
      <c r="X526" s="111">
        <f t="shared" si="77"/>
        <v>1497.6832535410053</v>
      </c>
      <c r="Y526" s="111">
        <f t="shared" si="77"/>
        <v>1236.4496413319703</v>
      </c>
      <c r="Z526" s="111">
        <f t="shared" si="77"/>
        <v>1160.0902131222781</v>
      </c>
      <c r="AA526" s="111">
        <f t="shared" si="77"/>
        <v>1195.1124411377825</v>
      </c>
      <c r="AB526" s="111">
        <f t="shared" si="77"/>
        <v>1229.8663812224759</v>
      </c>
      <c r="AC526" s="111">
        <f t="shared" si="77"/>
        <v>1269.3419812918007</v>
      </c>
      <c r="AD526" s="111">
        <f t="shared" si="77"/>
        <v>1308.5700092153415</v>
      </c>
      <c r="AE526" s="111">
        <f t="shared" si="77"/>
        <v>1351.2211387535344</v>
      </c>
      <c r="AF526" s="111">
        <f t="shared" si="77"/>
        <v>1392.4667822516253</v>
      </c>
      <c r="AG526" s="111">
        <f t="shared" si="77"/>
        <v>1439.8371810037265</v>
      </c>
      <c r="AH526" s="112">
        <f t="shared" si="77"/>
        <v>1487.8250626183781</v>
      </c>
    </row>
    <row r="527" spans="1:34" ht="12.75" hidden="1" customHeight="1" outlineLevel="2" x14ac:dyDescent="0.25">
      <c r="A527" s="34"/>
      <c r="B527" s="140"/>
      <c r="C527" s="141"/>
      <c r="D527" s="142"/>
      <c r="E527" s="143"/>
      <c r="F527" s="143"/>
      <c r="G527" s="143"/>
      <c r="H527" s="143"/>
      <c r="I527" s="143"/>
      <c r="J527" s="143"/>
      <c r="K527" s="105"/>
      <c r="L527" s="105"/>
      <c r="M527" s="105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  <c r="AA527" s="144"/>
      <c r="AB527" s="144"/>
      <c r="AC527" s="144"/>
      <c r="AD527" s="144"/>
      <c r="AE527" s="144"/>
      <c r="AF527" s="144"/>
      <c r="AG527" s="144"/>
      <c r="AH527" s="145"/>
    </row>
    <row r="528" spans="1:34" ht="12.75" hidden="1" customHeight="1" outlineLevel="2" x14ac:dyDescent="0.25">
      <c r="A528" s="34"/>
      <c r="B528" s="140"/>
      <c r="C528" s="141"/>
      <c r="D528" s="142" t="s">
        <v>94</v>
      </c>
      <c r="E528" s="143"/>
      <c r="F528" s="143"/>
      <c r="G528" s="143"/>
      <c r="H528" s="143"/>
      <c r="I528" s="143"/>
      <c r="J528" s="143"/>
      <c r="K528" s="105"/>
      <c r="L528" s="105"/>
      <c r="M528" s="105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  <c r="AA528" s="144"/>
      <c r="AB528" s="144"/>
      <c r="AC528" s="144"/>
      <c r="AD528" s="144"/>
      <c r="AE528" s="144"/>
      <c r="AF528" s="144"/>
      <c r="AG528" s="144"/>
      <c r="AH528" s="145"/>
    </row>
    <row r="529" spans="1:34" ht="12.75" hidden="1" customHeight="1" outlineLevel="2" x14ac:dyDescent="0.25">
      <c r="A529" s="34"/>
      <c r="B529" s="140"/>
      <c r="C529" s="141"/>
      <c r="D529" s="234" t="s">
        <v>89</v>
      </c>
      <c r="E529" s="143"/>
      <c r="F529" s="143"/>
      <c r="G529" s="143"/>
      <c r="H529" s="143"/>
      <c r="I529" s="143"/>
      <c r="J529" s="143"/>
      <c r="K529" s="105">
        <f>'[1]Hist&amp;Budget_WC'!AZ$175</f>
        <v>0</v>
      </c>
      <c r="L529" s="105">
        <f>'[1]Hist&amp;Budget_WC'!BA$175</f>
        <v>0</v>
      </c>
      <c r="M529" s="105">
        <f>'[1]Hist&amp;Budget_WC'!BB$175</f>
        <v>0</v>
      </c>
      <c r="N529" s="106">
        <f>SUM([1]Calcs_Wat!N$161)</f>
        <v>0</v>
      </c>
      <c r="O529" s="106">
        <f>SUM([1]Calcs_Wat!O$161)</f>
        <v>0</v>
      </c>
      <c r="P529" s="106">
        <f>SUM([1]Calcs_Wat!P$161)</f>
        <v>0</v>
      </c>
      <c r="Q529" s="106">
        <f>SUM([1]Calcs_Wat!Q$161)</f>
        <v>0</v>
      </c>
      <c r="R529" s="106">
        <f>SUM([1]Calcs_Wat!R$161)</f>
        <v>0</v>
      </c>
      <c r="S529" s="106">
        <f>SUM([1]Calcs_Wat!S$161)</f>
        <v>0</v>
      </c>
      <c r="T529" s="106">
        <f>SUM([1]Calcs_Wat!T$161)</f>
        <v>0</v>
      </c>
      <c r="U529" s="106">
        <f>SUM([1]Calcs_Wat!U$161)</f>
        <v>0</v>
      </c>
      <c r="V529" s="106">
        <f>SUM([1]Calcs_Wat!V$161)</f>
        <v>0</v>
      </c>
      <c r="W529" s="106">
        <f>SUM([1]Calcs_Wat!W$161)</f>
        <v>0</v>
      </c>
      <c r="X529" s="106">
        <f>SUM([1]Calcs_Wat!X$161)</f>
        <v>0</v>
      </c>
      <c r="Y529" s="106">
        <f>SUM([1]Calcs_Wat!Y$161)</f>
        <v>0</v>
      </c>
      <c r="Z529" s="106">
        <f>SUM([1]Calcs_Wat!Z$161)</f>
        <v>0</v>
      </c>
      <c r="AA529" s="106">
        <f>SUM([1]Calcs_Wat!AA$161)</f>
        <v>0</v>
      </c>
      <c r="AB529" s="106">
        <f>SUM([1]Calcs_Wat!AB$161)</f>
        <v>0</v>
      </c>
      <c r="AC529" s="106">
        <f>SUM([1]Calcs_Wat!AC$161)</f>
        <v>0</v>
      </c>
      <c r="AD529" s="106">
        <f>SUM([1]Calcs_Wat!AD$161)</f>
        <v>0</v>
      </c>
      <c r="AE529" s="106">
        <f>SUM([1]Calcs_Wat!AE$161)</f>
        <v>0</v>
      </c>
      <c r="AF529" s="106">
        <f>SUM([1]Calcs_Wat!AF$161)</f>
        <v>0</v>
      </c>
      <c r="AG529" s="106">
        <f>SUM([1]Calcs_Wat!AG$161)</f>
        <v>0</v>
      </c>
      <c r="AH529" s="107">
        <f>SUM([1]Calcs_Wat!AH$161)</f>
        <v>0</v>
      </c>
    </row>
    <row r="530" spans="1:34" ht="12.75" hidden="1" customHeight="1" outlineLevel="2" x14ac:dyDescent="0.25">
      <c r="A530" s="34"/>
      <c r="B530" s="140"/>
      <c r="C530" s="141"/>
      <c r="D530" s="165" t="s">
        <v>90</v>
      </c>
      <c r="E530" s="143"/>
      <c r="F530" s="143"/>
      <c r="G530" s="143"/>
      <c r="H530" s="143"/>
      <c r="I530" s="143"/>
      <c r="J530" s="143"/>
      <c r="K530" s="105">
        <f>'[1]Hist&amp;Budget_WC'!AZ$173</f>
        <v>0</v>
      </c>
      <c r="L530" s="105">
        <f>'[1]Hist&amp;Budget_WC'!BA$173</f>
        <v>0</v>
      </c>
      <c r="M530" s="105">
        <f>'[1]Hist&amp;Budget_WC'!BB$173</f>
        <v>0</v>
      </c>
      <c r="N530" s="106">
        <f>[1]Calcs_Wat!N$159</f>
        <v>0</v>
      </c>
      <c r="O530" s="106">
        <f>[1]Calcs_Wat!O$159</f>
        <v>2490.2974953439771</v>
      </c>
      <c r="P530" s="106">
        <f>[1]Calcs_Wat!P$159</f>
        <v>3193.8145189917195</v>
      </c>
      <c r="Q530" s="106">
        <f>[1]Calcs_Wat!Q$159</f>
        <v>2844.5353513481818</v>
      </c>
      <c r="R530" s="106">
        <f>[1]Calcs_Wat!R$159</f>
        <v>2484.6325235908116</v>
      </c>
      <c r="S530" s="106">
        <f>[1]Calcs_Wat!S$159</f>
        <v>2113.7829069313248</v>
      </c>
      <c r="T530" s="106">
        <f>[1]Calcs_Wat!T$159</f>
        <v>1731.6535443101325</v>
      </c>
      <c r="U530" s="106">
        <f>[1]Calcs_Wat!U$159</f>
        <v>6542.4839238203804</v>
      </c>
      <c r="V530" s="106">
        <f>[1]Calcs_Wat!V$159</f>
        <v>9549.5958213057311</v>
      </c>
      <c r="W530" s="106">
        <f>[1]Calcs_Wat!W$159</f>
        <v>8864.820225871832</v>
      </c>
      <c r="X530" s="106">
        <f>[1]Calcs_Wat!X$159</f>
        <v>8177.4329924640078</v>
      </c>
      <c r="Y530" s="106">
        <f>[1]Calcs_Wat!Y$159</f>
        <v>7766.9395203335152</v>
      </c>
      <c r="Z530" s="106">
        <f>[1]Calcs_Wat!Z$159</f>
        <v>7447.7771285325034</v>
      </c>
      <c r="AA530" s="106">
        <f>[1]Calcs_Wat!AA$159</f>
        <v>7108.9294987757676</v>
      </c>
      <c r="AB530" s="106">
        <f>[1]Calcs_Wat!AB$159</f>
        <v>6749.1824886601644</v>
      </c>
      <c r="AC530" s="106">
        <f>[1]Calcs_Wat!AC$159</f>
        <v>6367.2470701358352</v>
      </c>
      <c r="AD530" s="106">
        <f>[1]Calcs_Wat!AD$159</f>
        <v>5961.7547107233722</v>
      </c>
      <c r="AE530" s="106">
        <f>[1]Calcs_Wat!AE$159</f>
        <v>5531.2524698545758</v>
      </c>
      <c r="AF530" s="106">
        <f>[1]Calcs_Wat!AF$159</f>
        <v>5074.1977927662283</v>
      </c>
      <c r="AG530" s="106">
        <f>[1]Calcs_Wat!AG$159</f>
        <v>4588.9529832926373</v>
      </c>
      <c r="AH530" s="107">
        <f>[1]Calcs_Wat!AH$159</f>
        <v>4073.7793357521077</v>
      </c>
    </row>
    <row r="531" spans="1:34" ht="12.75" hidden="1" customHeight="1" outlineLevel="2" x14ac:dyDescent="0.25">
      <c r="A531" s="34"/>
      <c r="B531" s="140"/>
      <c r="C531" s="141"/>
      <c r="D531" s="165" t="s">
        <v>91</v>
      </c>
      <c r="E531" s="143"/>
      <c r="F531" s="143"/>
      <c r="G531" s="143"/>
      <c r="H531" s="143"/>
      <c r="I531" s="143"/>
      <c r="J531" s="143"/>
      <c r="K531" s="105">
        <f>'[1]Hist&amp;Budget_WC'!AZ$174</f>
        <v>0</v>
      </c>
      <c r="L531" s="105">
        <f>'[1]Hist&amp;Budget_WC'!BA$174</f>
        <v>0</v>
      </c>
      <c r="M531" s="105">
        <f>'[1]Hist&amp;Budget_WC'!BB$174</f>
        <v>0</v>
      </c>
      <c r="N531" s="106">
        <f>[1]Calcs_Wat!N$160</f>
        <v>0</v>
      </c>
      <c r="O531" s="106">
        <f>[1]Calcs_Wat!O$160</f>
        <v>0</v>
      </c>
      <c r="P531" s="106">
        <f>[1]Calcs_Wat!P$160</f>
        <v>0</v>
      </c>
      <c r="Q531" s="106">
        <f>[1]Calcs_Wat!Q$160</f>
        <v>0</v>
      </c>
      <c r="R531" s="106">
        <f>[1]Calcs_Wat!R$160</f>
        <v>0</v>
      </c>
      <c r="S531" s="106">
        <f>[1]Calcs_Wat!S$160</f>
        <v>0</v>
      </c>
      <c r="T531" s="106">
        <f>[1]Calcs_Wat!T$160</f>
        <v>0</v>
      </c>
      <c r="U531" s="106">
        <f>[1]Calcs_Wat!U$160</f>
        <v>0</v>
      </c>
      <c r="V531" s="106">
        <f>[1]Calcs_Wat!V$160</f>
        <v>0</v>
      </c>
      <c r="W531" s="106">
        <f>[1]Calcs_Wat!W$160</f>
        <v>0</v>
      </c>
      <c r="X531" s="106">
        <f>[1]Calcs_Wat!X$160</f>
        <v>0</v>
      </c>
      <c r="Y531" s="106">
        <f>[1]Calcs_Wat!Y$160</f>
        <v>0</v>
      </c>
      <c r="Z531" s="106">
        <f>[1]Calcs_Wat!Z$160</f>
        <v>0</v>
      </c>
      <c r="AA531" s="106">
        <f>[1]Calcs_Wat!AA$160</f>
        <v>0</v>
      </c>
      <c r="AB531" s="106">
        <f>[1]Calcs_Wat!AB$160</f>
        <v>0</v>
      </c>
      <c r="AC531" s="106">
        <f>[1]Calcs_Wat!AC$160</f>
        <v>0</v>
      </c>
      <c r="AD531" s="106">
        <f>[1]Calcs_Wat!AD$160</f>
        <v>0</v>
      </c>
      <c r="AE531" s="106">
        <f>[1]Calcs_Wat!AE$160</f>
        <v>0</v>
      </c>
      <c r="AF531" s="106">
        <f>[1]Calcs_Wat!AF$160</f>
        <v>0</v>
      </c>
      <c r="AG531" s="106">
        <f>[1]Calcs_Wat!AG$160</f>
        <v>0</v>
      </c>
      <c r="AH531" s="107">
        <f>[1]Calcs_Wat!AH$160</f>
        <v>0</v>
      </c>
    </row>
    <row r="532" spans="1:34" ht="12.75" hidden="1" customHeight="1" outlineLevel="2" x14ac:dyDescent="0.25">
      <c r="A532" s="34"/>
      <c r="B532" s="140"/>
      <c r="C532" s="141"/>
      <c r="D532" s="234" t="s">
        <v>95</v>
      </c>
      <c r="E532" s="143"/>
      <c r="F532" s="143"/>
      <c r="G532" s="143"/>
      <c r="H532" s="143"/>
      <c r="I532" s="143"/>
      <c r="J532" s="143"/>
      <c r="K532" s="105">
        <f>'[1]Hist&amp;Budget_WC'!AZ$172</f>
        <v>0</v>
      </c>
      <c r="L532" s="105">
        <f>'[1]Hist&amp;Budget_WC'!BA$172</f>
        <v>0</v>
      </c>
      <c r="M532" s="105">
        <f>'[1]Hist&amp;Budget_WC'!BB$172</f>
        <v>0</v>
      </c>
      <c r="N532" s="106">
        <f>[1]Calcs_Wat!N$158</f>
        <v>0</v>
      </c>
      <c r="O532" s="106">
        <f>[1]Calcs_Wat!O$158</f>
        <v>0</v>
      </c>
      <c r="P532" s="106">
        <f>[1]Calcs_Wat!P$158</f>
        <v>0</v>
      </c>
      <c r="Q532" s="106">
        <f>[1]Calcs_Wat!Q$158</f>
        <v>0</v>
      </c>
      <c r="R532" s="106">
        <f>[1]Calcs_Wat!R$158</f>
        <v>0</v>
      </c>
      <c r="S532" s="106">
        <f>[1]Calcs_Wat!S$158</f>
        <v>0</v>
      </c>
      <c r="T532" s="106">
        <f>[1]Calcs_Wat!T$158</f>
        <v>0</v>
      </c>
      <c r="U532" s="106">
        <f>[1]Calcs_Wat!U$158</f>
        <v>0</v>
      </c>
      <c r="V532" s="106">
        <f>[1]Calcs_Wat!V$158</f>
        <v>0</v>
      </c>
      <c r="W532" s="106">
        <f>[1]Calcs_Wat!W$158</f>
        <v>0</v>
      </c>
      <c r="X532" s="106">
        <f>[1]Calcs_Wat!X$158</f>
        <v>0</v>
      </c>
      <c r="Y532" s="106">
        <f>[1]Calcs_Wat!Y$158</f>
        <v>0</v>
      </c>
      <c r="Z532" s="106">
        <f>[1]Calcs_Wat!Z$158</f>
        <v>0</v>
      </c>
      <c r="AA532" s="106">
        <f>[1]Calcs_Wat!AA$158</f>
        <v>0</v>
      </c>
      <c r="AB532" s="106">
        <f>[1]Calcs_Wat!AB$158</f>
        <v>0</v>
      </c>
      <c r="AC532" s="106">
        <f>[1]Calcs_Wat!AC$158</f>
        <v>0</v>
      </c>
      <c r="AD532" s="106">
        <f>[1]Calcs_Wat!AD$158</f>
        <v>0</v>
      </c>
      <c r="AE532" s="106">
        <f>[1]Calcs_Wat!AE$158</f>
        <v>0</v>
      </c>
      <c r="AF532" s="106">
        <f>[1]Calcs_Wat!AF$158</f>
        <v>0</v>
      </c>
      <c r="AG532" s="106">
        <f>[1]Calcs_Wat!AG$158</f>
        <v>0</v>
      </c>
      <c r="AH532" s="107">
        <f>[1]Calcs_Wat!AH$158</f>
        <v>0</v>
      </c>
    </row>
    <row r="533" spans="1:34" ht="12.75" hidden="1" customHeight="1" outlineLevel="2" x14ac:dyDescent="0.25">
      <c r="A533" s="34"/>
      <c r="B533" s="140"/>
      <c r="C533" s="141"/>
      <c r="D533" s="235" t="s">
        <v>85</v>
      </c>
      <c r="E533" s="143"/>
      <c r="F533" s="143"/>
      <c r="G533" s="143"/>
      <c r="H533" s="143"/>
      <c r="I533" s="143"/>
      <c r="J533" s="143"/>
      <c r="K533" s="105">
        <f>'[1]Hist&amp;Budget_WC'!AZ$171</f>
        <v>0</v>
      </c>
      <c r="L533" s="105">
        <f>'[1]Hist&amp;Budget_WC'!BA$171</f>
        <v>0</v>
      </c>
      <c r="M533" s="105">
        <f>'[1]Hist&amp;Budget_WC'!BB$171</f>
        <v>0</v>
      </c>
      <c r="N533" s="106">
        <f>[1]Calcs_Wat!N$157</f>
        <v>0</v>
      </c>
      <c r="O533" s="106">
        <f>[1]Calcs_Wat!O$157</f>
        <v>0</v>
      </c>
      <c r="P533" s="106">
        <f>[1]Calcs_Wat!P$157</f>
        <v>0</v>
      </c>
      <c r="Q533" s="106">
        <f>[1]Calcs_Wat!Q$157</f>
        <v>0</v>
      </c>
      <c r="R533" s="106">
        <f>[1]Calcs_Wat!R$157</f>
        <v>0</v>
      </c>
      <c r="S533" s="106">
        <f>[1]Calcs_Wat!S$157</f>
        <v>0</v>
      </c>
      <c r="T533" s="106">
        <f>[1]Calcs_Wat!T$157</f>
        <v>0</v>
      </c>
      <c r="U533" s="106">
        <f>[1]Calcs_Wat!U$157</f>
        <v>0</v>
      </c>
      <c r="V533" s="106">
        <f>[1]Calcs_Wat!V$157</f>
        <v>0</v>
      </c>
      <c r="W533" s="106">
        <f>[1]Calcs_Wat!W$157</f>
        <v>0</v>
      </c>
      <c r="X533" s="106">
        <f>[1]Calcs_Wat!X$157</f>
        <v>0</v>
      </c>
      <c r="Y533" s="106">
        <f>[1]Calcs_Wat!Y$157</f>
        <v>0</v>
      </c>
      <c r="Z533" s="106">
        <f>[1]Calcs_Wat!Z$157</f>
        <v>0</v>
      </c>
      <c r="AA533" s="106">
        <f>[1]Calcs_Wat!AA$157</f>
        <v>0</v>
      </c>
      <c r="AB533" s="106">
        <f>[1]Calcs_Wat!AB$157</f>
        <v>0</v>
      </c>
      <c r="AC533" s="106">
        <f>[1]Calcs_Wat!AC$157</f>
        <v>0</v>
      </c>
      <c r="AD533" s="106">
        <f>[1]Calcs_Wat!AD$157</f>
        <v>0</v>
      </c>
      <c r="AE533" s="106">
        <f>[1]Calcs_Wat!AE$157</f>
        <v>0</v>
      </c>
      <c r="AF533" s="106">
        <f>[1]Calcs_Wat!AF$157</f>
        <v>0</v>
      </c>
      <c r="AG533" s="106">
        <f>[1]Calcs_Wat!AG$157</f>
        <v>0</v>
      </c>
      <c r="AH533" s="107">
        <f>[1]Calcs_Wat!AH$157</f>
        <v>0</v>
      </c>
    </row>
    <row r="534" spans="1:34" ht="12.75" hidden="1" customHeight="1" outlineLevel="2" x14ac:dyDescent="0.25">
      <c r="A534" s="34"/>
      <c r="B534" s="140"/>
      <c r="C534" s="141"/>
      <c r="D534" s="142" t="s">
        <v>96</v>
      </c>
      <c r="E534" s="146"/>
      <c r="F534" s="146"/>
      <c r="G534" s="146"/>
      <c r="H534" s="146"/>
      <c r="I534" s="146"/>
      <c r="J534" s="146"/>
      <c r="K534" s="110">
        <f t="shared" ref="K534:AH534" si="78">SUM(K529:K533)</f>
        <v>0</v>
      </c>
      <c r="L534" s="110">
        <f t="shared" si="78"/>
        <v>0</v>
      </c>
      <c r="M534" s="110">
        <f t="shared" si="78"/>
        <v>0</v>
      </c>
      <c r="N534" s="111">
        <f t="shared" si="78"/>
        <v>0</v>
      </c>
      <c r="O534" s="111">
        <f t="shared" si="78"/>
        <v>2490.2974953439771</v>
      </c>
      <c r="P534" s="111">
        <f t="shared" si="78"/>
        <v>3193.8145189917195</v>
      </c>
      <c r="Q534" s="111">
        <f t="shared" si="78"/>
        <v>2844.5353513481818</v>
      </c>
      <c r="R534" s="111">
        <f t="shared" si="78"/>
        <v>2484.6325235908116</v>
      </c>
      <c r="S534" s="111">
        <f t="shared" si="78"/>
        <v>2113.7829069313248</v>
      </c>
      <c r="T534" s="111">
        <f t="shared" si="78"/>
        <v>1731.6535443101325</v>
      </c>
      <c r="U534" s="111">
        <f t="shared" si="78"/>
        <v>6542.4839238203804</v>
      </c>
      <c r="V534" s="111">
        <f t="shared" si="78"/>
        <v>9549.5958213057311</v>
      </c>
      <c r="W534" s="111">
        <f t="shared" si="78"/>
        <v>8864.820225871832</v>
      </c>
      <c r="X534" s="111">
        <f t="shared" si="78"/>
        <v>8177.4329924640078</v>
      </c>
      <c r="Y534" s="111">
        <f t="shared" si="78"/>
        <v>7766.9395203335152</v>
      </c>
      <c r="Z534" s="111">
        <f t="shared" si="78"/>
        <v>7447.7771285325034</v>
      </c>
      <c r="AA534" s="111">
        <f t="shared" si="78"/>
        <v>7108.9294987757676</v>
      </c>
      <c r="AB534" s="111">
        <f t="shared" si="78"/>
        <v>6749.1824886601644</v>
      </c>
      <c r="AC534" s="111">
        <f t="shared" si="78"/>
        <v>6367.2470701358352</v>
      </c>
      <c r="AD534" s="111">
        <f t="shared" si="78"/>
        <v>5961.7547107233722</v>
      </c>
      <c r="AE534" s="111">
        <f t="shared" si="78"/>
        <v>5531.2524698545758</v>
      </c>
      <c r="AF534" s="111">
        <f t="shared" si="78"/>
        <v>5074.1977927662283</v>
      </c>
      <c r="AG534" s="111">
        <f t="shared" si="78"/>
        <v>4588.9529832926373</v>
      </c>
      <c r="AH534" s="112">
        <f t="shared" si="78"/>
        <v>4073.7793357521077</v>
      </c>
    </row>
    <row r="535" spans="1:34" ht="12.75" hidden="1" customHeight="1" outlineLevel="2" thickBot="1" x14ac:dyDescent="0.3">
      <c r="A535" s="34"/>
      <c r="B535" s="140"/>
      <c r="C535" s="141"/>
      <c r="D535" s="147" t="s">
        <v>97</v>
      </c>
      <c r="E535" s="148"/>
      <c r="F535" s="148"/>
      <c r="G535" s="148"/>
      <c r="H535" s="148"/>
      <c r="I535" s="148"/>
      <c r="J535" s="148"/>
      <c r="K535" s="149">
        <f t="shared" ref="K535:AH535" si="79">SUM(K526,K534)</f>
        <v>551</v>
      </c>
      <c r="L535" s="149">
        <f t="shared" si="79"/>
        <v>562</v>
      </c>
      <c r="M535" s="149">
        <f t="shared" si="79"/>
        <v>562</v>
      </c>
      <c r="N535" s="150">
        <f t="shared" si="79"/>
        <v>667</v>
      </c>
      <c r="O535" s="150">
        <f t="shared" si="79"/>
        <v>3429.3139337001412</v>
      </c>
      <c r="P535" s="150">
        <f t="shared" si="79"/>
        <v>4241.9307075163097</v>
      </c>
      <c r="Q535" s="150">
        <f t="shared" si="79"/>
        <v>3915.4852475810585</v>
      </c>
      <c r="R535" s="150">
        <f t="shared" si="79"/>
        <v>3578.4992935254004</v>
      </c>
      <c r="S535" s="150">
        <f t="shared" si="79"/>
        <v>3230.877111820158</v>
      </c>
      <c r="T535" s="150">
        <f t="shared" si="79"/>
        <v>2870.9423744541546</v>
      </c>
      <c r="U535" s="150">
        <f t="shared" si="79"/>
        <v>7851.9973154033432</v>
      </c>
      <c r="V535" s="150">
        <f t="shared" si="79"/>
        <v>10991.317816303834</v>
      </c>
      <c r="W535" s="150">
        <f t="shared" si="79"/>
        <v>10348.095100123344</v>
      </c>
      <c r="X535" s="150">
        <f t="shared" si="79"/>
        <v>9675.1162460050127</v>
      </c>
      <c r="Y535" s="150">
        <f t="shared" si="79"/>
        <v>9003.3891616654855</v>
      </c>
      <c r="Z535" s="150">
        <f t="shared" si="79"/>
        <v>8607.8673416547808</v>
      </c>
      <c r="AA535" s="150">
        <f t="shared" si="79"/>
        <v>8304.0419399135499</v>
      </c>
      <c r="AB535" s="150">
        <f t="shared" si="79"/>
        <v>7979.0488698826402</v>
      </c>
      <c r="AC535" s="150">
        <f t="shared" si="79"/>
        <v>7636.5890514276362</v>
      </c>
      <c r="AD535" s="150">
        <f t="shared" si="79"/>
        <v>7270.3247199387133</v>
      </c>
      <c r="AE535" s="150">
        <f t="shared" si="79"/>
        <v>6882.4736086081102</v>
      </c>
      <c r="AF535" s="150">
        <f t="shared" si="79"/>
        <v>6466.6645750178541</v>
      </c>
      <c r="AG535" s="150">
        <f t="shared" si="79"/>
        <v>6028.7901642963643</v>
      </c>
      <c r="AH535" s="151">
        <f t="shared" si="79"/>
        <v>5561.6043983704858</v>
      </c>
    </row>
    <row r="536" spans="1:34" ht="12.75" hidden="1" customHeight="1" outlineLevel="2" thickTop="1" x14ac:dyDescent="0.25">
      <c r="A536" s="34"/>
      <c r="B536" s="140"/>
      <c r="C536" s="141"/>
      <c r="D536" s="142"/>
      <c r="E536" s="143"/>
      <c r="F536" s="143"/>
      <c r="G536" s="143"/>
      <c r="H536" s="143"/>
      <c r="I536" s="143"/>
      <c r="J536" s="143"/>
      <c r="K536" s="105"/>
      <c r="L536" s="105"/>
      <c r="M536" s="105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  <c r="AA536" s="144"/>
      <c r="AB536" s="144"/>
      <c r="AC536" s="144"/>
      <c r="AD536" s="144"/>
      <c r="AE536" s="144"/>
      <c r="AF536" s="144"/>
      <c r="AG536" s="144"/>
      <c r="AH536" s="145"/>
    </row>
    <row r="537" spans="1:34" ht="12.75" hidden="1" customHeight="1" outlineLevel="2" thickBot="1" x14ac:dyDescent="0.3">
      <c r="A537" s="34"/>
      <c r="B537" s="140"/>
      <c r="C537" s="141"/>
      <c r="D537" s="152" t="s">
        <v>98</v>
      </c>
      <c r="E537" s="153"/>
      <c r="F537" s="153"/>
      <c r="G537" s="153"/>
      <c r="H537" s="153"/>
      <c r="I537" s="153"/>
      <c r="J537" s="153"/>
      <c r="K537" s="154">
        <f>K518-K535</f>
        <v>52234</v>
      </c>
      <c r="L537" s="154">
        <f>L518-L535</f>
        <v>52863</v>
      </c>
      <c r="M537" s="154">
        <f>M518-M535</f>
        <v>53555</v>
      </c>
      <c r="N537" s="155">
        <f>N518-N535</f>
        <v>55749</v>
      </c>
      <c r="O537" s="155">
        <f>O518-O535</f>
        <v>55238.148299863962</v>
      </c>
      <c r="P537" s="155">
        <f t="shared" ref="P537:AH537" si="80">P518-P535</f>
        <v>55760.801940518213</v>
      </c>
      <c r="Q537" s="155">
        <f t="shared" si="80"/>
        <v>55539.848312337097</v>
      </c>
      <c r="R537" s="155">
        <f t="shared" si="80"/>
        <v>57057.595112669813</v>
      </c>
      <c r="S537" s="155">
        <f t="shared" si="80"/>
        <v>57973.683330026448</v>
      </c>
      <c r="T537" s="155">
        <f t="shared" si="80"/>
        <v>59980.26503963524</v>
      </c>
      <c r="U537" s="155">
        <f t="shared" si="80"/>
        <v>64219.908811040099</v>
      </c>
      <c r="V537" s="155">
        <f t="shared" si="80"/>
        <v>69217.975488012933</v>
      </c>
      <c r="W537" s="155">
        <f t="shared" si="80"/>
        <v>73493.669691150382</v>
      </c>
      <c r="X537" s="155">
        <f t="shared" si="80"/>
        <v>74518.128567090069</v>
      </c>
      <c r="Y537" s="155">
        <f t="shared" si="80"/>
        <v>75004.238227345209</v>
      </c>
      <c r="Z537" s="155">
        <f t="shared" si="80"/>
        <v>76254.003665627693</v>
      </c>
      <c r="AA537" s="155">
        <f t="shared" si="80"/>
        <v>77034.632906002109</v>
      </c>
      <c r="AB537" s="155">
        <f t="shared" si="80"/>
        <v>78496.710628515677</v>
      </c>
      <c r="AC537" s="155">
        <f t="shared" si="80"/>
        <v>79568.200970521357</v>
      </c>
      <c r="AD537" s="155">
        <f t="shared" si="80"/>
        <v>81263.742845717585</v>
      </c>
      <c r="AE537" s="155">
        <f t="shared" si="80"/>
        <v>82648.008197873191</v>
      </c>
      <c r="AF537" s="155">
        <f t="shared" si="80"/>
        <v>84200.162187726761</v>
      </c>
      <c r="AG537" s="155">
        <f t="shared" si="80"/>
        <v>85924.827618589799</v>
      </c>
      <c r="AH537" s="156">
        <f t="shared" si="80"/>
        <v>87829.596901925426</v>
      </c>
    </row>
    <row r="538" spans="1:34" ht="12.75" hidden="1" customHeight="1" outlineLevel="2" x14ac:dyDescent="0.25">
      <c r="A538" s="34"/>
      <c r="B538" s="140"/>
      <c r="C538" s="141"/>
      <c r="D538" s="142"/>
      <c r="E538" s="143"/>
      <c r="F538" s="143"/>
      <c r="G538" s="143"/>
      <c r="H538" s="143"/>
      <c r="I538" s="143"/>
      <c r="J538" s="143"/>
      <c r="K538" s="105"/>
      <c r="L538" s="105"/>
      <c r="M538" s="105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  <c r="AA538" s="144"/>
      <c r="AB538" s="144"/>
      <c r="AC538" s="144"/>
      <c r="AD538" s="144"/>
      <c r="AE538" s="144"/>
      <c r="AF538" s="144"/>
      <c r="AG538" s="144"/>
      <c r="AH538" s="145"/>
    </row>
    <row r="539" spans="1:34" ht="12.75" hidden="1" customHeight="1" outlineLevel="2" x14ac:dyDescent="0.25">
      <c r="A539" s="34"/>
      <c r="B539" s="140"/>
      <c r="C539" s="141"/>
      <c r="D539" s="142" t="s">
        <v>99</v>
      </c>
      <c r="E539" s="143"/>
      <c r="F539" s="143"/>
      <c r="G539" s="143"/>
      <c r="H539" s="143"/>
      <c r="I539" s="143"/>
      <c r="J539" s="143"/>
      <c r="K539" s="105"/>
      <c r="L539" s="105"/>
      <c r="M539" s="105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  <c r="AA539" s="144"/>
      <c r="AB539" s="144"/>
      <c r="AC539" s="144"/>
      <c r="AD539" s="144"/>
      <c r="AE539" s="144"/>
      <c r="AF539" s="144"/>
      <c r="AG539" s="144"/>
      <c r="AH539" s="145"/>
    </row>
    <row r="540" spans="1:34" ht="12.75" hidden="1" customHeight="1" outlineLevel="2" x14ac:dyDescent="0.25">
      <c r="A540" s="34"/>
      <c r="B540" s="140"/>
      <c r="C540" s="141"/>
      <c r="D540" s="165" t="s">
        <v>100</v>
      </c>
      <c r="E540" s="143"/>
      <c r="F540" s="143"/>
      <c r="G540" s="143"/>
      <c r="H540" s="143"/>
      <c r="I540" s="143"/>
      <c r="J540" s="143"/>
      <c r="K540" s="105">
        <f>'[1]Hist&amp;Budget_WC'!AZ$184</f>
        <v>51027</v>
      </c>
      <c r="L540" s="105">
        <f>'[1]Hist&amp;Budget_WC'!BA$184</f>
        <v>50748</v>
      </c>
      <c r="M540" s="105">
        <f>'[1]Hist&amp;Budget_WC'!BB$184</f>
        <v>51187</v>
      </c>
      <c r="N540" s="106">
        <f>[1]Calcs_Wat!N$169</f>
        <v>53661</v>
      </c>
      <c r="O540" s="106">
        <f>[1]Calcs_Wat!O$169</f>
        <v>53150.125</v>
      </c>
      <c r="P540" s="106">
        <f>[1]Calcs_Wat!P$169</f>
        <v>52777.072842359281</v>
      </c>
      <c r="Q540" s="106">
        <f>[1]Calcs_Wat!Q$169</f>
        <v>52555.80914469355</v>
      </c>
      <c r="R540" s="106">
        <f>[1]Calcs_Wat!R$169</f>
        <v>53229.337084912433</v>
      </c>
      <c r="S540" s="106">
        <f>[1]Calcs_Wat!S$169</f>
        <v>54145.47851336695</v>
      </c>
      <c r="T540" s="106">
        <f>[1]Calcs_Wat!T$169</f>
        <v>55359.973373014043</v>
      </c>
      <c r="U540" s="106">
        <f>[1]Calcs_Wat!U$169</f>
        <v>59600.177591284766</v>
      </c>
      <c r="V540" s="106">
        <f>[1]Calcs_Wat!V$169</f>
        <v>63859.909183885597</v>
      </c>
      <c r="W540" s="106">
        <f>[1]Calcs_Wat!W$169</f>
        <v>68135.768545636485</v>
      </c>
      <c r="X540" s="106">
        <f>[1]Calcs_Wat!X$169</f>
        <v>68482.573272600624</v>
      </c>
      <c r="Y540" s="106">
        <f>[1]Calcs_Wat!Y$169</f>
        <v>68968.576694133124</v>
      </c>
      <c r="Z540" s="106">
        <f>[1]Calcs_Wat!Z$169</f>
        <v>69609.769851523437</v>
      </c>
      <c r="AA540" s="106">
        <f>[1]Calcs_Wat!AA$169</f>
        <v>70390.713853942143</v>
      </c>
      <c r="AB540" s="106">
        <f>[1]Calcs_Wat!AB$169</f>
        <v>71313.490767650772</v>
      </c>
      <c r="AC540" s="106">
        <f>[1]Calcs_Wat!AC$169</f>
        <v>72384.79270124773</v>
      </c>
      <c r="AD540" s="106">
        <f>[1]Calcs_Wat!AD$169</f>
        <v>73611.26817854082</v>
      </c>
      <c r="AE540" s="106">
        <f>[1]Calcs_Wat!AE$169</f>
        <v>74996.523649240116</v>
      </c>
      <c r="AF540" s="106">
        <f>[1]Calcs_Wat!AF$169</f>
        <v>76548.125202874144</v>
      </c>
      <c r="AG540" s="106">
        <f>[1]Calcs_Wat!AG$169</f>
        <v>78272.600501351946</v>
      </c>
      <c r="AH540" s="107">
        <f>[1]Calcs_Wat!AH$169</f>
        <v>80177.440946620627</v>
      </c>
    </row>
    <row r="541" spans="1:34" ht="12.75" hidden="1" customHeight="1" outlineLevel="2" x14ac:dyDescent="0.25">
      <c r="A541" s="34"/>
      <c r="B541" s="140"/>
      <c r="C541" s="141"/>
      <c r="D541" s="165" t="s">
        <v>101</v>
      </c>
      <c r="E541" s="143"/>
      <c r="F541" s="143"/>
      <c r="G541" s="143"/>
      <c r="H541" s="143"/>
      <c r="I541" s="143"/>
      <c r="J541" s="143"/>
      <c r="K541" s="105">
        <f>'[1]Hist&amp;Budget_WC'!AZ$216</f>
        <v>1207</v>
      </c>
      <c r="L541" s="105">
        <f>'[1]Hist&amp;Budget_WC'!BA$216</f>
        <v>2115</v>
      </c>
      <c r="M541" s="105">
        <f>'[1]Hist&amp;Budget_WC'!BB$216</f>
        <v>2368</v>
      </c>
      <c r="N541" s="106">
        <f>[1]Calcs_Wat!N$201</f>
        <v>2088</v>
      </c>
      <c r="O541" s="106">
        <f>[1]Calcs_Wat!O$201</f>
        <v>2088</v>
      </c>
      <c r="P541" s="106">
        <f>[1]Calcs_Wat!P$201</f>
        <v>2983.76</v>
      </c>
      <c r="Q541" s="106">
        <f>[1]Calcs_Wat!Q$201</f>
        <v>2983.76</v>
      </c>
      <c r="R541" s="106">
        <f>[1]Calcs_Wat!R$201</f>
        <v>3828.3552000000004</v>
      </c>
      <c r="S541" s="106">
        <f>[1]Calcs_Wat!S$201</f>
        <v>3828.3552000000004</v>
      </c>
      <c r="T541" s="106">
        <f>[1]Calcs_Wat!T$201</f>
        <v>4620.1623040000004</v>
      </c>
      <c r="U541" s="106">
        <f>[1]Calcs_Wat!U$201</f>
        <v>4620.1623040000004</v>
      </c>
      <c r="V541" s="106">
        <f>[1]Calcs_Wat!V$201</f>
        <v>5358.1255500800007</v>
      </c>
      <c r="W541" s="106">
        <f>[1]Calcs_Wat!W$201</f>
        <v>5358.1255500800007</v>
      </c>
      <c r="X541" s="106">
        <f>[1]Calcs_Wat!X$201</f>
        <v>6035.1680610816011</v>
      </c>
      <c r="Y541" s="106">
        <f>[1]Calcs_Wat!Y$201</f>
        <v>6035.1680610816011</v>
      </c>
      <c r="Z541" s="106">
        <f>[1]Calcs_Wat!Z$201</f>
        <v>6644.0714223032328</v>
      </c>
      <c r="AA541" s="106">
        <f>[1]Calcs_Wat!AA$201</f>
        <v>6644.0714223032328</v>
      </c>
      <c r="AB541" s="106">
        <f>[1]Calcs_Wat!AB$201</f>
        <v>7183.4728507492973</v>
      </c>
      <c r="AC541" s="106">
        <f>[1]Calcs_Wat!AC$201</f>
        <v>7183.4728507492973</v>
      </c>
      <c r="AD541" s="106">
        <f>[1]Calcs_Wat!AD$201</f>
        <v>7651.9823077642832</v>
      </c>
      <c r="AE541" s="106">
        <f>[1]Calcs_Wat!AE$201</f>
        <v>7651.9823077642832</v>
      </c>
      <c r="AF541" s="106">
        <f>[1]Calcs_Wat!AF$201</f>
        <v>7651.9823077642832</v>
      </c>
      <c r="AG541" s="106">
        <f>[1]Calcs_Wat!AG$201</f>
        <v>7651.9823077642832</v>
      </c>
      <c r="AH541" s="107">
        <f>[1]Calcs_Wat!AH$201</f>
        <v>7651.9823077642832</v>
      </c>
    </row>
    <row r="542" spans="1:34" ht="12.75" hidden="1" customHeight="1" outlineLevel="2" x14ac:dyDescent="0.25">
      <c r="A542" s="34"/>
      <c r="B542" s="140"/>
      <c r="C542" s="141"/>
      <c r="D542" s="165" t="s">
        <v>102</v>
      </c>
      <c r="E542" s="143"/>
      <c r="F542" s="143"/>
      <c r="G542" s="143"/>
      <c r="H542" s="143"/>
      <c r="I542" s="143"/>
      <c r="J542" s="143"/>
      <c r="K542" s="105">
        <f>'[1]Hist&amp;Budget_WC'!AZ$185</f>
        <v>0</v>
      </c>
      <c r="L542" s="105">
        <f>'[1]Hist&amp;Budget_WC'!BA$185</f>
        <v>0</v>
      </c>
      <c r="M542" s="105">
        <f>'[1]Hist&amp;Budget_WC'!BB$185</f>
        <v>0</v>
      </c>
      <c r="N542" s="106">
        <f>[1]Calcs_Wat!N$170</f>
        <v>0</v>
      </c>
      <c r="O542" s="106">
        <f>[1]Calcs_Wat!O$170</f>
        <v>0</v>
      </c>
      <c r="P542" s="106">
        <f>[1]Calcs_Wat!P$170</f>
        <v>0</v>
      </c>
      <c r="Q542" s="106">
        <f>[1]Calcs_Wat!Q$170</f>
        <v>0</v>
      </c>
      <c r="R542" s="106">
        <f>[1]Calcs_Wat!R$170</f>
        <v>0</v>
      </c>
      <c r="S542" s="106">
        <f>[1]Calcs_Wat!S$170</f>
        <v>0</v>
      </c>
      <c r="T542" s="106">
        <f>[1]Calcs_Wat!T$170</f>
        <v>0</v>
      </c>
      <c r="U542" s="106">
        <f>[1]Calcs_Wat!U$170</f>
        <v>0</v>
      </c>
      <c r="V542" s="106">
        <f>[1]Calcs_Wat!V$170</f>
        <v>0</v>
      </c>
      <c r="W542" s="106">
        <f>[1]Calcs_Wat!W$170</f>
        <v>0</v>
      </c>
      <c r="X542" s="106">
        <f>[1]Calcs_Wat!X$170</f>
        <v>0</v>
      </c>
      <c r="Y542" s="106">
        <f>[1]Calcs_Wat!Y$170</f>
        <v>0</v>
      </c>
      <c r="Z542" s="106">
        <f>[1]Calcs_Wat!Z$170</f>
        <v>0</v>
      </c>
      <c r="AA542" s="106">
        <f>[1]Calcs_Wat!AA$170</f>
        <v>0</v>
      </c>
      <c r="AB542" s="106">
        <f>[1]Calcs_Wat!AB$170</f>
        <v>0</v>
      </c>
      <c r="AC542" s="106">
        <f>[1]Calcs_Wat!AC$170</f>
        <v>0</v>
      </c>
      <c r="AD542" s="106">
        <f>[1]Calcs_Wat!AD$170</f>
        <v>0</v>
      </c>
      <c r="AE542" s="106">
        <f>[1]Calcs_Wat!AE$170</f>
        <v>0</v>
      </c>
      <c r="AF542" s="106">
        <f>[1]Calcs_Wat!AF$170</f>
        <v>0</v>
      </c>
      <c r="AG542" s="106">
        <f>[1]Calcs_Wat!AG$170</f>
        <v>0</v>
      </c>
      <c r="AH542" s="107">
        <f>[1]Calcs_Wat!AH$170</f>
        <v>0</v>
      </c>
    </row>
    <row r="543" spans="1:34" ht="12.75" hidden="1" customHeight="1" outlineLevel="2" x14ac:dyDescent="0.25">
      <c r="A543" s="34"/>
      <c r="B543" s="140"/>
      <c r="C543" s="141"/>
      <c r="D543" s="165" t="s">
        <v>103</v>
      </c>
      <c r="E543" s="143"/>
      <c r="F543" s="143"/>
      <c r="G543" s="143"/>
      <c r="H543" s="143"/>
      <c r="I543" s="143"/>
      <c r="J543" s="143"/>
      <c r="K543" s="105">
        <f>SUM('[1]Hist&amp;Budget_WC'!AZ$186:AZ$215)</f>
        <v>0</v>
      </c>
      <c r="L543" s="105">
        <f>SUM('[1]Hist&amp;Budget_WC'!BA$186:BA$215)</f>
        <v>0</v>
      </c>
      <c r="M543" s="105">
        <f>SUM('[1]Hist&amp;Budget_WC'!BB$186:BB$215)</f>
        <v>0</v>
      </c>
      <c r="N543" s="106">
        <f>SUM([1]Calcs_Wat!N$171:N$200)</f>
        <v>0</v>
      </c>
      <c r="O543" s="106">
        <f>SUM([1]Calcs_Wat!O$171:O$200)</f>
        <v>0</v>
      </c>
      <c r="P543" s="106">
        <f>SUM([1]Calcs_Wat!P$171:P$200)</f>
        <v>0</v>
      </c>
      <c r="Q543" s="106">
        <f>SUM([1]Calcs_Wat!Q$171:Q$200)</f>
        <v>0</v>
      </c>
      <c r="R543" s="106">
        <f>SUM([1]Calcs_Wat!R$171:R$200)</f>
        <v>0</v>
      </c>
      <c r="S543" s="106">
        <f>SUM([1]Calcs_Wat!S$171:S$200)</f>
        <v>0</v>
      </c>
      <c r="T543" s="106">
        <f>SUM([1]Calcs_Wat!T$171:T$200)</f>
        <v>0</v>
      </c>
      <c r="U543" s="106">
        <f>SUM([1]Calcs_Wat!U$171:U$200)</f>
        <v>0</v>
      </c>
      <c r="V543" s="106">
        <f>SUM([1]Calcs_Wat!V$171:V$200)</f>
        <v>0</v>
      </c>
      <c r="W543" s="106">
        <f>SUM([1]Calcs_Wat!W$171:W$200)</f>
        <v>0</v>
      </c>
      <c r="X543" s="106">
        <f>SUM([1]Calcs_Wat!X$171:X$200)</f>
        <v>0</v>
      </c>
      <c r="Y543" s="106">
        <f>SUM([1]Calcs_Wat!Y$171:Y$200)</f>
        <v>0</v>
      </c>
      <c r="Z543" s="106">
        <f>SUM([1]Calcs_Wat!Z$171:Z$200)</f>
        <v>0</v>
      </c>
      <c r="AA543" s="106">
        <f>SUM([1]Calcs_Wat!AA$171:AA$200)</f>
        <v>0</v>
      </c>
      <c r="AB543" s="106">
        <f>SUM([1]Calcs_Wat!AB$171:AB$200)</f>
        <v>0</v>
      </c>
      <c r="AC543" s="106">
        <f>SUM([1]Calcs_Wat!AC$171:AC$200)</f>
        <v>0</v>
      </c>
      <c r="AD543" s="106">
        <f>SUM([1]Calcs_Wat!AD$171:AD$200)</f>
        <v>0</v>
      </c>
      <c r="AE543" s="106">
        <f>SUM([1]Calcs_Wat!AE$171:AE$200)</f>
        <v>0</v>
      </c>
      <c r="AF543" s="106">
        <f>SUM([1]Calcs_Wat!AF$171:AF$200)</f>
        <v>0</v>
      </c>
      <c r="AG543" s="106">
        <f>SUM([1]Calcs_Wat!AG$171:AG$200)</f>
        <v>0</v>
      </c>
      <c r="AH543" s="107">
        <f>SUM([1]Calcs_Wat!AH$171:AH$200)</f>
        <v>0</v>
      </c>
    </row>
    <row r="544" spans="1:34" ht="12.75" hidden="1" customHeight="1" outlineLevel="2" thickBot="1" x14ac:dyDescent="0.3">
      <c r="A544" s="34"/>
      <c r="B544" s="140"/>
      <c r="C544" s="141"/>
      <c r="D544" s="152" t="s">
        <v>104</v>
      </c>
      <c r="E544" s="158"/>
      <c r="F544" s="158"/>
      <c r="G544" s="158"/>
      <c r="H544" s="158"/>
      <c r="I544" s="158"/>
      <c r="J544" s="158"/>
      <c r="K544" s="154">
        <f t="shared" ref="K544:AH544" si="81">SUM(K540:K543)</f>
        <v>52234</v>
      </c>
      <c r="L544" s="154">
        <f t="shared" si="81"/>
        <v>52863</v>
      </c>
      <c r="M544" s="154">
        <f t="shared" si="81"/>
        <v>53555</v>
      </c>
      <c r="N544" s="155">
        <f t="shared" si="81"/>
        <v>55749</v>
      </c>
      <c r="O544" s="155">
        <f t="shared" si="81"/>
        <v>55238.125</v>
      </c>
      <c r="P544" s="155">
        <f t="shared" si="81"/>
        <v>55760.832842359283</v>
      </c>
      <c r="Q544" s="155">
        <f t="shared" si="81"/>
        <v>55539.569144693553</v>
      </c>
      <c r="R544" s="155">
        <f t="shared" si="81"/>
        <v>57057.692284912431</v>
      </c>
      <c r="S544" s="155">
        <f t="shared" si="81"/>
        <v>57973.833713366948</v>
      </c>
      <c r="T544" s="155">
        <f t="shared" si="81"/>
        <v>59980.135677014041</v>
      </c>
      <c r="U544" s="155">
        <f t="shared" si="81"/>
        <v>64220.339895284764</v>
      </c>
      <c r="V544" s="155">
        <f t="shared" si="81"/>
        <v>69218.0347339656</v>
      </c>
      <c r="W544" s="155">
        <f t="shared" si="81"/>
        <v>73493.894095716489</v>
      </c>
      <c r="X544" s="155">
        <f t="shared" si="81"/>
        <v>74517.741333682221</v>
      </c>
      <c r="Y544" s="155">
        <f t="shared" si="81"/>
        <v>75003.74475521472</v>
      </c>
      <c r="Z544" s="155">
        <f t="shared" si="81"/>
        <v>76253.841273826663</v>
      </c>
      <c r="AA544" s="155">
        <f t="shared" si="81"/>
        <v>77034.785276245369</v>
      </c>
      <c r="AB544" s="155">
        <f t="shared" si="81"/>
        <v>78496.96361840007</v>
      </c>
      <c r="AC544" s="155">
        <f t="shared" si="81"/>
        <v>79568.265551997029</v>
      </c>
      <c r="AD544" s="155">
        <f t="shared" si="81"/>
        <v>81263.2504863051</v>
      </c>
      <c r="AE544" s="155">
        <f t="shared" si="81"/>
        <v>82648.505957004396</v>
      </c>
      <c r="AF544" s="155">
        <f t="shared" si="81"/>
        <v>84200.107510638423</v>
      </c>
      <c r="AG544" s="155">
        <f t="shared" si="81"/>
        <v>85924.582809116226</v>
      </c>
      <c r="AH544" s="156">
        <f t="shared" si="81"/>
        <v>87829.423254384907</v>
      </c>
    </row>
    <row r="545" spans="1:34" ht="12.75" hidden="1" customHeight="1" outlineLevel="2" x14ac:dyDescent="0.25">
      <c r="A545" s="34"/>
      <c r="B545" s="140"/>
      <c r="C545" s="141"/>
    </row>
    <row r="546" spans="1:34" ht="12.75" hidden="1" customHeight="1" outlineLevel="3" x14ac:dyDescent="0.25">
      <c r="A546" s="34"/>
      <c r="B546" s="140"/>
      <c r="C546" s="141"/>
      <c r="D546" s="130" t="s">
        <v>72</v>
      </c>
    </row>
    <row r="547" spans="1:34" s="37" customFormat="1" ht="10.5" hidden="1" outlineLevel="3" x14ac:dyDescent="0.25">
      <c r="A547" s="34"/>
      <c r="B547" s="97"/>
      <c r="C547" s="125"/>
      <c r="D547" s="36" t="s">
        <v>105</v>
      </c>
      <c r="E547" s="131">
        <f>SUM(K547:AH547)</f>
        <v>0</v>
      </c>
      <c r="F547" s="24"/>
      <c r="G547" s="24"/>
      <c r="H547" s="24"/>
      <c r="I547" s="24"/>
      <c r="J547" s="24"/>
      <c r="K547" s="132">
        <f>IF(ROUND(K537-K544,0)&lt;&gt;0,1,0)</f>
        <v>0</v>
      </c>
      <c r="L547" s="132">
        <f>IF(ROUND(L537-L544,0)&lt;&gt;0,1,0)</f>
        <v>0</v>
      </c>
      <c r="M547" s="132">
        <f>IF(ROUND(M537-M544,0)&lt;&gt;0,1,0)</f>
        <v>0</v>
      </c>
      <c r="N547" s="132">
        <f t="shared" ref="N547:AH547" si="82">IF(ROUND(N537-N544,0)&lt;&gt;0,1,0)</f>
        <v>0</v>
      </c>
      <c r="O547" s="132">
        <f t="shared" si="82"/>
        <v>0</v>
      </c>
      <c r="P547" s="132">
        <f t="shared" si="82"/>
        <v>0</v>
      </c>
      <c r="Q547" s="132">
        <f t="shared" si="82"/>
        <v>0</v>
      </c>
      <c r="R547" s="132">
        <f t="shared" si="82"/>
        <v>0</v>
      </c>
      <c r="S547" s="132">
        <f t="shared" si="82"/>
        <v>0</v>
      </c>
      <c r="T547" s="132">
        <f t="shared" si="82"/>
        <v>0</v>
      </c>
      <c r="U547" s="132">
        <f t="shared" si="82"/>
        <v>0</v>
      </c>
      <c r="V547" s="132">
        <f t="shared" si="82"/>
        <v>0</v>
      </c>
      <c r="W547" s="132">
        <f t="shared" si="82"/>
        <v>0</v>
      </c>
      <c r="X547" s="132">
        <f t="shared" si="82"/>
        <v>0</v>
      </c>
      <c r="Y547" s="132">
        <f t="shared" si="82"/>
        <v>0</v>
      </c>
      <c r="Z547" s="132">
        <f t="shared" si="82"/>
        <v>0</v>
      </c>
      <c r="AA547" s="132">
        <f t="shared" si="82"/>
        <v>0</v>
      </c>
      <c r="AB547" s="132">
        <f t="shared" si="82"/>
        <v>0</v>
      </c>
      <c r="AC547" s="132">
        <f t="shared" si="82"/>
        <v>0</v>
      </c>
      <c r="AD547" s="132">
        <f t="shared" si="82"/>
        <v>0</v>
      </c>
      <c r="AE547" s="132">
        <f t="shared" si="82"/>
        <v>0</v>
      </c>
      <c r="AF547" s="132">
        <f t="shared" si="82"/>
        <v>0</v>
      </c>
      <c r="AG547" s="132">
        <f t="shared" si="82"/>
        <v>0</v>
      </c>
      <c r="AH547" s="132">
        <f t="shared" si="82"/>
        <v>0</v>
      </c>
    </row>
    <row r="548" spans="1:34" ht="12.75" hidden="1" customHeight="1" outlineLevel="3" x14ac:dyDescent="0.25">
      <c r="A548" s="34"/>
      <c r="B548" s="140"/>
      <c r="C548" s="141"/>
      <c r="D548" s="36" t="s">
        <v>149</v>
      </c>
      <c r="E548" s="131">
        <f>SUM(K548:AH548)</f>
        <v>0</v>
      </c>
      <c r="K548" s="132">
        <f>IF(ROUND(K537-'[1]Hist&amp;Budget_WC'!AZ$181,0)&lt;&gt;0,1,0)</f>
        <v>0</v>
      </c>
      <c r="L548" s="132">
        <f>IF(ROUND(L537-'[1]Hist&amp;Budget_WC'!BA$181,0)&lt;&gt;0,1,0)</f>
        <v>0</v>
      </c>
      <c r="M548" s="132">
        <f>IF(ROUND(M537-'[1]Hist&amp;Budget_WC'!BB$181,0)&lt;&gt;0,1,0)</f>
        <v>0</v>
      </c>
      <c r="N548" s="132">
        <f>IF(ROUND(N537-[1]Calcs_Wat!N$166,0)&lt;&gt;0,1,0)</f>
        <v>0</v>
      </c>
      <c r="O548" s="132">
        <f>IF(ROUND(O537-[1]Calcs_Wat!O$166,0)&lt;&gt;0,1,0)</f>
        <v>0</v>
      </c>
      <c r="P548" s="132">
        <f>IF(ROUND(P537-[1]Calcs_Wat!P$166,0)&lt;&gt;0,1,0)</f>
        <v>0</v>
      </c>
      <c r="Q548" s="132">
        <f>IF(ROUND(Q537-[1]Calcs_Wat!Q$166,0)&lt;&gt;0,1,0)</f>
        <v>0</v>
      </c>
      <c r="R548" s="132">
        <f>IF(ROUND(R537-[1]Calcs_Wat!R$166,0)&lt;&gt;0,1,0)</f>
        <v>0</v>
      </c>
      <c r="S548" s="132">
        <f>IF(ROUND(S537-[1]Calcs_Wat!S$166,0)&lt;&gt;0,1,0)</f>
        <v>0</v>
      </c>
      <c r="T548" s="132">
        <f>IF(ROUND(T537-[1]Calcs_Wat!T$166,0)&lt;&gt;0,1,0)</f>
        <v>0</v>
      </c>
      <c r="U548" s="132">
        <f>IF(ROUND(U537-[1]Calcs_Wat!U$166,0)&lt;&gt;0,1,0)</f>
        <v>0</v>
      </c>
      <c r="V548" s="132">
        <f>IF(ROUND(V537-[1]Calcs_Wat!V$166,0)&lt;&gt;0,1,0)</f>
        <v>0</v>
      </c>
      <c r="W548" s="132">
        <f>IF(ROUND(W537-[1]Calcs_Wat!W$166,0)&lt;&gt;0,1,0)</f>
        <v>0</v>
      </c>
      <c r="X548" s="132">
        <f>IF(ROUND(X537-[1]Calcs_Wat!X$166,0)&lt;&gt;0,1,0)</f>
        <v>0</v>
      </c>
      <c r="Y548" s="132">
        <f>IF(ROUND(Y537-[1]Calcs_Wat!Y$166,0)&lt;&gt;0,1,0)</f>
        <v>0</v>
      </c>
      <c r="Z548" s="132">
        <f>IF(ROUND(Z537-[1]Calcs_Wat!Z$166,0)&lt;&gt;0,1,0)</f>
        <v>0</v>
      </c>
      <c r="AA548" s="132">
        <f>IF(ROUND(AA537-[1]Calcs_Wat!AA$166,0)&lt;&gt;0,1,0)</f>
        <v>0</v>
      </c>
      <c r="AB548" s="132">
        <f>IF(ROUND(AB537-[1]Calcs_Wat!AB$166,0)&lt;&gt;0,1,0)</f>
        <v>0</v>
      </c>
      <c r="AC548" s="132">
        <f>IF(ROUND(AC537-[1]Calcs_Wat!AC$166,0)&lt;&gt;0,1,0)</f>
        <v>0</v>
      </c>
      <c r="AD548" s="132">
        <f>IF(ROUND(AD537-[1]Calcs_Wat!AD$166,0)&lt;&gt;0,1,0)</f>
        <v>0</v>
      </c>
      <c r="AE548" s="132">
        <f>IF(ROUND(AE537-[1]Calcs_Wat!AE$166,0)&lt;&gt;0,1,0)</f>
        <v>0</v>
      </c>
      <c r="AF548" s="132">
        <f>IF(ROUND(AF537-[1]Calcs_Wat!AF$166,0)&lt;&gt;0,1,0)</f>
        <v>0</v>
      </c>
      <c r="AG548" s="132">
        <f>IF(ROUND(AG537-[1]Calcs_Wat!AG$166,0)&lt;&gt;0,1,0)</f>
        <v>0</v>
      </c>
      <c r="AH548" s="132">
        <f>IF(ROUND(AH537-[1]Calcs_Wat!AH$166,0)&lt;&gt;0,1,0)</f>
        <v>0</v>
      </c>
    </row>
    <row r="549" spans="1:34" ht="12.75" hidden="1" customHeight="1" outlineLevel="2" collapsed="1" x14ac:dyDescent="0.25">
      <c r="A549" s="34"/>
    </row>
    <row r="550" spans="1:34" ht="12.75" hidden="1" customHeight="1" outlineLevel="1" x14ac:dyDescent="0.25">
      <c r="A550" s="34"/>
    </row>
    <row r="551" spans="1:34" s="37" customFormat="1" ht="12" hidden="1" outlineLevel="2" x14ac:dyDescent="0.25">
      <c r="A551" s="34"/>
      <c r="B551" s="39">
        <f ca="1">MAX($A$7:B550)+Sbsxn</f>
        <v>2305.0300000000007</v>
      </c>
      <c r="C551" s="40" t="str">
        <f>CFC</f>
        <v>Cash Flow Statement</v>
      </c>
      <c r="D551" s="50"/>
      <c r="E551" s="24"/>
      <c r="F551" s="24"/>
      <c r="G551" s="24"/>
      <c r="H551" s="24"/>
      <c r="I551" s="24"/>
      <c r="J551" s="24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</row>
    <row r="552" spans="1:34" s="37" customFormat="1" ht="12.5" hidden="1" outlineLevel="2" thickBot="1" x14ac:dyDescent="0.35">
      <c r="A552" s="34"/>
      <c r="B552" s="39"/>
      <c r="C552" s="48"/>
      <c r="D552" s="50"/>
      <c r="E552" s="24"/>
      <c r="F552" s="24"/>
      <c r="G552" s="24"/>
      <c r="H552" s="24"/>
      <c r="I552" s="24"/>
      <c r="J552" s="24"/>
      <c r="L552" s="51"/>
      <c r="M552" s="51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  <c r="AA552" s="129"/>
      <c r="AB552" s="129"/>
      <c r="AC552" s="129"/>
      <c r="AD552" s="129"/>
      <c r="AE552" s="129"/>
      <c r="AF552" s="129"/>
      <c r="AG552" s="129"/>
      <c r="AH552" s="129"/>
    </row>
    <row r="553" spans="1:34" s="69" customFormat="1" ht="13.4" hidden="1" customHeight="1" outlineLevel="2" x14ac:dyDescent="0.3">
      <c r="A553" s="65"/>
      <c r="B553" s="39"/>
      <c r="C553" s="48"/>
      <c r="D553" s="66" t="str">
        <f>MdlClient&amp;" Long Term Financial Plan "&amp;$E$39</f>
        <v>Federation Council Long Term Financial Plan 2021/22 - 2031/32</v>
      </c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8"/>
    </row>
    <row r="554" spans="1:34" s="69" customFormat="1" ht="13.4" hidden="1" customHeight="1" outlineLevel="2" thickBot="1" x14ac:dyDescent="0.35">
      <c r="A554" s="65"/>
      <c r="B554" s="39"/>
      <c r="C554" s="48"/>
      <c r="D554" s="70" t="str">
        <f>B452&amp;" - Cash Flow Statement Projections"</f>
        <v>Water - Cash Flow Statement Projections</v>
      </c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  <c r="AA554" s="71"/>
      <c r="AB554" s="71"/>
      <c r="AC554" s="71"/>
      <c r="AD554" s="71"/>
      <c r="AE554" s="71"/>
      <c r="AF554" s="71"/>
      <c r="AG554" s="71"/>
      <c r="AH554" s="72"/>
    </row>
    <row r="555" spans="1:34" s="69" customFormat="1" ht="24.5" hidden="1" outlineLevel="2" thickBot="1" x14ac:dyDescent="0.35">
      <c r="A555" s="65"/>
      <c r="B555" s="39"/>
      <c r="C555" s="48"/>
      <c r="D555" s="73"/>
      <c r="E555" s="74"/>
      <c r="F555" s="74"/>
      <c r="G555" s="74"/>
      <c r="H555" s="74"/>
      <c r="I555" s="74"/>
      <c r="J555" s="74"/>
      <c r="K555" s="75" t="s">
        <v>41</v>
      </c>
      <c r="L555" s="75" t="s">
        <v>41</v>
      </c>
      <c r="M555" s="75" t="s">
        <v>41</v>
      </c>
      <c r="N555" s="76" t="s">
        <v>74</v>
      </c>
      <c r="O555" s="77" t="s">
        <v>43</v>
      </c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  <c r="AH555" s="79"/>
    </row>
    <row r="556" spans="1:34" s="69" customFormat="1" ht="12" hidden="1" outlineLevel="2" x14ac:dyDescent="0.3">
      <c r="A556" s="65"/>
      <c r="B556" s="39"/>
      <c r="C556" s="48"/>
      <c r="D556" s="80" t="s">
        <v>44</v>
      </c>
      <c r="E556" s="81"/>
      <c r="F556" s="81"/>
      <c r="G556" s="81"/>
      <c r="H556" s="81"/>
      <c r="I556" s="81"/>
      <c r="J556" s="82"/>
      <c r="K556" s="84">
        <f>YEAR(K$29)</f>
        <v>2019</v>
      </c>
      <c r="L556" s="84">
        <f t="shared" ref="L556:AH556" si="83">YEAR(L$29)</f>
        <v>2020</v>
      </c>
      <c r="M556" s="84">
        <f t="shared" si="83"/>
        <v>2021</v>
      </c>
      <c r="N556" s="85">
        <f t="shared" si="83"/>
        <v>2022</v>
      </c>
      <c r="O556" s="86">
        <f t="shared" si="83"/>
        <v>2023</v>
      </c>
      <c r="P556" s="87">
        <f t="shared" si="83"/>
        <v>2024</v>
      </c>
      <c r="Q556" s="87">
        <f t="shared" si="83"/>
        <v>2025</v>
      </c>
      <c r="R556" s="87">
        <f t="shared" si="83"/>
        <v>2026</v>
      </c>
      <c r="S556" s="87">
        <f t="shared" si="83"/>
        <v>2027</v>
      </c>
      <c r="T556" s="87">
        <f t="shared" si="83"/>
        <v>2028</v>
      </c>
      <c r="U556" s="87">
        <f t="shared" si="83"/>
        <v>2029</v>
      </c>
      <c r="V556" s="87">
        <f t="shared" si="83"/>
        <v>2030</v>
      </c>
      <c r="W556" s="87">
        <f t="shared" si="83"/>
        <v>2031</v>
      </c>
      <c r="X556" s="87">
        <f t="shared" si="83"/>
        <v>2032</v>
      </c>
      <c r="Y556" s="87">
        <f t="shared" si="83"/>
        <v>2033</v>
      </c>
      <c r="Z556" s="87">
        <f t="shared" si="83"/>
        <v>2034</v>
      </c>
      <c r="AA556" s="87">
        <f t="shared" si="83"/>
        <v>2035</v>
      </c>
      <c r="AB556" s="87">
        <f t="shared" si="83"/>
        <v>2036</v>
      </c>
      <c r="AC556" s="87">
        <f t="shared" si="83"/>
        <v>2037</v>
      </c>
      <c r="AD556" s="87">
        <f t="shared" si="83"/>
        <v>2038</v>
      </c>
      <c r="AE556" s="87">
        <f t="shared" si="83"/>
        <v>2039</v>
      </c>
      <c r="AF556" s="87">
        <f t="shared" si="83"/>
        <v>2040</v>
      </c>
      <c r="AG556" s="87">
        <f t="shared" si="83"/>
        <v>2041</v>
      </c>
      <c r="AH556" s="88">
        <f t="shared" si="83"/>
        <v>2042</v>
      </c>
    </row>
    <row r="557" spans="1:34" s="69" customFormat="1" ht="12.5" hidden="1" outlineLevel="2" thickBot="1" x14ac:dyDescent="0.35">
      <c r="A557" s="65"/>
      <c r="B557" s="39"/>
      <c r="C557" s="48"/>
      <c r="D557" s="134"/>
      <c r="E557" s="90"/>
      <c r="F557" s="90"/>
      <c r="G557" s="90"/>
      <c r="H557" s="90"/>
      <c r="I557" s="90"/>
      <c r="J557" s="91"/>
      <c r="K557" s="92" t="s">
        <v>45</v>
      </c>
      <c r="L557" s="92" t="str">
        <f>$K$62</f>
        <v>$000s</v>
      </c>
      <c r="M557" s="92" t="str">
        <f t="shared" ref="M557:AH557" si="84">$K$62</f>
        <v>$000s</v>
      </c>
      <c r="N557" s="93" t="str">
        <f t="shared" si="84"/>
        <v>$000s</v>
      </c>
      <c r="O557" s="94" t="str">
        <f t="shared" si="84"/>
        <v>$000s</v>
      </c>
      <c r="P557" s="95" t="str">
        <f t="shared" si="84"/>
        <v>$000s</v>
      </c>
      <c r="Q557" s="95" t="str">
        <f t="shared" si="84"/>
        <v>$000s</v>
      </c>
      <c r="R557" s="95" t="str">
        <f t="shared" si="84"/>
        <v>$000s</v>
      </c>
      <c r="S557" s="95" t="str">
        <f t="shared" si="84"/>
        <v>$000s</v>
      </c>
      <c r="T557" s="95" t="str">
        <f t="shared" si="84"/>
        <v>$000s</v>
      </c>
      <c r="U557" s="95" t="str">
        <f t="shared" si="84"/>
        <v>$000s</v>
      </c>
      <c r="V557" s="95" t="str">
        <f t="shared" si="84"/>
        <v>$000s</v>
      </c>
      <c r="W557" s="95" t="str">
        <f t="shared" si="84"/>
        <v>$000s</v>
      </c>
      <c r="X557" s="95" t="str">
        <f t="shared" si="84"/>
        <v>$000s</v>
      </c>
      <c r="Y557" s="95" t="str">
        <f t="shared" si="84"/>
        <v>$000s</v>
      </c>
      <c r="Z557" s="95" t="str">
        <f t="shared" si="84"/>
        <v>$000s</v>
      </c>
      <c r="AA557" s="95" t="str">
        <f t="shared" si="84"/>
        <v>$000s</v>
      </c>
      <c r="AB557" s="95" t="str">
        <f t="shared" si="84"/>
        <v>$000s</v>
      </c>
      <c r="AC557" s="95" t="str">
        <f t="shared" si="84"/>
        <v>$000s</v>
      </c>
      <c r="AD557" s="95" t="str">
        <f t="shared" si="84"/>
        <v>$000s</v>
      </c>
      <c r="AE557" s="95" t="str">
        <f t="shared" si="84"/>
        <v>$000s</v>
      </c>
      <c r="AF557" s="95" t="str">
        <f t="shared" si="84"/>
        <v>$000s</v>
      </c>
      <c r="AG557" s="95" t="str">
        <f t="shared" si="84"/>
        <v>$000s</v>
      </c>
      <c r="AH557" s="96" t="str">
        <f t="shared" si="84"/>
        <v>$000s</v>
      </c>
    </row>
    <row r="558" spans="1:34" s="37" customFormat="1" ht="10.5" hidden="1" outlineLevel="2" x14ac:dyDescent="0.25">
      <c r="A558" s="34"/>
      <c r="B558" s="97"/>
      <c r="C558" s="98"/>
      <c r="D558" s="99"/>
      <c r="E558" s="24"/>
      <c r="F558" s="24"/>
      <c r="G558" s="24"/>
      <c r="H558" s="24"/>
      <c r="I558" s="24"/>
      <c r="J558" s="24"/>
      <c r="K558" s="100"/>
      <c r="L558" s="101"/>
      <c r="M558" s="10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  <c r="AH558" s="102"/>
    </row>
    <row r="559" spans="1:34" s="37" customFormat="1" ht="10.5" hidden="1" outlineLevel="2" x14ac:dyDescent="0.25">
      <c r="A559" s="34"/>
      <c r="B559" s="97"/>
      <c r="C559" s="98"/>
      <c r="D559" s="142" t="s">
        <v>108</v>
      </c>
      <c r="E559" s="24"/>
      <c r="F559" s="24"/>
      <c r="G559" s="24"/>
      <c r="H559" s="24"/>
      <c r="I559" s="24"/>
      <c r="J559" s="24"/>
      <c r="K559" s="100"/>
      <c r="L559" s="101"/>
      <c r="M559" s="10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  <c r="AD559" s="51"/>
      <c r="AE559" s="51"/>
      <c r="AF559" s="51"/>
      <c r="AG559" s="51"/>
      <c r="AH559" s="102"/>
    </row>
    <row r="560" spans="1:34" s="37" customFormat="1" ht="10.5" hidden="1" outlineLevel="2" x14ac:dyDescent="0.25">
      <c r="A560" s="34"/>
      <c r="B560" s="97"/>
      <c r="C560" s="98"/>
      <c r="D560" s="165" t="s">
        <v>109</v>
      </c>
      <c r="E560" s="24"/>
      <c r="F560" s="24"/>
      <c r="G560" s="24"/>
      <c r="H560" s="24"/>
      <c r="I560" s="24"/>
      <c r="J560" s="24"/>
      <c r="K560" s="166">
        <f>SUM('[1]Hist&amp;Budget_WC'!AZ$232:AZ$238)</f>
        <v>5346</v>
      </c>
      <c r="L560" s="166">
        <f>SUM('[1]Hist&amp;Budget_WC'!BA$232:BA$238)</f>
        <v>4706</v>
      </c>
      <c r="M560" s="166">
        <f>SUM('[1]Hist&amp;Budget_WC'!BB$232:BB$238)</f>
        <v>5184</v>
      </c>
      <c r="N560" s="167">
        <f>SUM('[1]Hist&amp;Budget_WC'!BC$232:BC$238)</f>
        <v>5961</v>
      </c>
      <c r="O560" s="167">
        <f>SUM([1]Calcs_Wat!O$210:O$216)</f>
        <v>6249.5369863013702</v>
      </c>
      <c r="P560" s="167">
        <f>SUM([1]Calcs_Wat!P$210:P$216)</f>
        <v>6591.1026858297773</v>
      </c>
      <c r="Q560" s="167">
        <f>SUM([1]Calcs_Wat!Q$210:Q$216)</f>
        <v>6926.0225376291264</v>
      </c>
      <c r="R560" s="167">
        <f>SUM([1]Calcs_Wat!R$210:R$216)</f>
        <v>7894.5186442851018</v>
      </c>
      <c r="S560" s="167">
        <f>SUM([1]Calcs_Wat!S$210:S$216)</f>
        <v>8322.4083569675749</v>
      </c>
      <c r="T560" s="167">
        <f>SUM([1]Calcs_Wat!T$210:T$216)</f>
        <v>8753.1978549906362</v>
      </c>
      <c r="U560" s="167">
        <f>SUM([1]Calcs_Wat!U$210:U$216)</f>
        <v>11713.976325700456</v>
      </c>
      <c r="V560" s="167">
        <f>SUM([1]Calcs_Wat!V$210:V$216)</f>
        <v>12410.046824518629</v>
      </c>
      <c r="W560" s="167">
        <f>SUM([1]Calcs_Wat!W$210:W$216)</f>
        <v>13047.252138967211</v>
      </c>
      <c r="X560" s="167">
        <f>SUM([1]Calcs_Wat!X$210:X$216)</f>
        <v>9620.1025663787605</v>
      </c>
      <c r="Y560" s="167">
        <f>SUM([1]Calcs_Wat!Y$210:Y$216)</f>
        <v>9557.7981776814959</v>
      </c>
      <c r="Z560" s="167">
        <f>SUM([1]Calcs_Wat!Z$210:Z$216)</f>
        <v>9858.4868857004312</v>
      </c>
      <c r="AA560" s="167">
        <f>SUM([1]Calcs_Wat!AA$210:AA$216)</f>
        <v>10153.738818116914</v>
      </c>
      <c r="AB560" s="167">
        <f>SUM([1]Calcs_Wat!AB$210:AB$216)</f>
        <v>10457.419860643713</v>
      </c>
      <c r="AC560" s="167">
        <f>SUM([1]Calcs_Wat!AC$210:AC$216)</f>
        <v>10764.041620456781</v>
      </c>
      <c r="AD560" s="167">
        <f>SUM([1]Calcs_Wat!AD$210:AD$216)</f>
        <v>11087.826805049404</v>
      </c>
      <c r="AE560" s="167">
        <f>SUM([1]Calcs_Wat!AE$210:AE$216)</f>
        <v>11416.71189298386</v>
      </c>
      <c r="AF560" s="167">
        <f>SUM([1]Calcs_Wat!AF$210:AF$216)</f>
        <v>11759.073741035243</v>
      </c>
      <c r="AG560" s="167">
        <f>SUM([1]Calcs_Wat!AG$210:AG$216)</f>
        <v>12103.851904955816</v>
      </c>
      <c r="AH560" s="168">
        <f>SUM([1]Calcs_Wat!AH$210:AH$216)</f>
        <v>12467.600879403437</v>
      </c>
    </row>
    <row r="561" spans="1:34" ht="12.75" hidden="1" customHeight="1" outlineLevel="2" x14ac:dyDescent="0.25">
      <c r="A561" s="34"/>
      <c r="B561" s="140"/>
      <c r="C561" s="141"/>
      <c r="D561" s="165" t="s">
        <v>110</v>
      </c>
      <c r="E561" s="143"/>
      <c r="F561" s="143"/>
      <c r="G561" s="143"/>
      <c r="H561" s="143"/>
      <c r="I561" s="143"/>
      <c r="J561" s="143"/>
      <c r="K561" s="166">
        <f>SUM('[1]Hist&amp;Budget_WC'!AZ$239:AZ$244)+SUM('[1]Hist&amp;Budget_WC'!AZ$262:AZ$265)*$I$43</f>
        <v>-3267</v>
      </c>
      <c r="L561" s="166">
        <f>SUM('[1]Hist&amp;Budget_WC'!BA$239:BA$244)+SUM('[1]Hist&amp;Budget_WC'!BA$262:BA$265)*$I$43</f>
        <v>-3782</v>
      </c>
      <c r="M561" s="166">
        <f>SUM('[1]Hist&amp;Budget_WC'!BB$239:BB$244)+SUM('[1]Hist&amp;Budget_WC'!BB$262:BB$265)*$I$43</f>
        <v>-3495</v>
      </c>
      <c r="N561" s="167">
        <f>SUM('[1]Hist&amp;Budget_WC'!BC$239:BC$244)+SUM('[1]Hist&amp;Budget_WC'!BC$262:BC$265)*$I$43</f>
        <v>-4834</v>
      </c>
      <c r="O561" s="167">
        <f>SUM([1]Calcs_Wat!O$217:O$222)+SUM([1]Calcs_Wat!O$239:O$242)*$I$43</f>
        <v>-4547.9752283105036</v>
      </c>
      <c r="P561" s="167">
        <f>SUM([1]Calcs_Wat!P$217:P$222)+SUM([1]Calcs_Wat!P$239:P$242)*$I$43</f>
        <v>-4941.9627498315731</v>
      </c>
      <c r="Q561" s="167">
        <f>SUM([1]Calcs_Wat!Q$217:Q$222)+SUM([1]Calcs_Wat!Q$239:Q$242)*$I$43</f>
        <v>-5247.2430297917117</v>
      </c>
      <c r="R561" s="167">
        <f>SUM([1]Calcs_Wat!R$217:R$222)+SUM([1]Calcs_Wat!R$239:R$242)*$I$43</f>
        <v>-5275.4341938357866</v>
      </c>
      <c r="S561" s="167">
        <f>SUM([1]Calcs_Wat!S$217:S$222)+SUM([1]Calcs_Wat!S$239:S$242)*$I$43</f>
        <v>-5408.275475359892</v>
      </c>
      <c r="T561" s="167">
        <f>SUM([1]Calcs_Wat!T$217:T$222)+SUM([1]Calcs_Wat!T$239:T$242)*$I$43</f>
        <v>-5513.8908137727158</v>
      </c>
      <c r="U561" s="167">
        <f>SUM([1]Calcs_Wat!U$217:U$222)+SUM([1]Calcs_Wat!U$239:U$242)*$I$43</f>
        <v>-5138.9797485397175</v>
      </c>
      <c r="V561" s="167">
        <f>SUM([1]Calcs_Wat!V$217:V$222)+SUM([1]Calcs_Wat!V$239:V$242)*$I$43</f>
        <v>-5253.5257909240354</v>
      </c>
      <c r="W561" s="167">
        <f>SUM([1]Calcs_Wat!W$217:W$222)+SUM([1]Calcs_Wat!W$239:W$242)*$I$43</f>
        <v>-5338.8752990487956</v>
      </c>
      <c r="X561" s="167">
        <f>SUM([1]Calcs_Wat!X$217:X$222)+SUM([1]Calcs_Wat!X$239:X$242)*$I$43</f>
        <v>-6116.5366801137661</v>
      </c>
      <c r="Y561" s="167">
        <f>SUM([1]Calcs_Wat!Y$217:Y$222)+SUM([1]Calcs_Wat!Y$239:Y$242)*$I$43</f>
        <v>-6314.3014699430132</v>
      </c>
      <c r="Z561" s="167">
        <f>SUM([1]Calcs_Wat!Z$217:Z$222)+SUM([1]Calcs_Wat!Z$239:Z$242)*$I$43</f>
        <v>-5817.5745382212554</v>
      </c>
      <c r="AA561" s="167">
        <f>SUM([1]Calcs_Wat!AA$217:AA$222)+SUM([1]Calcs_Wat!AA$239:AA$242)*$I$43</f>
        <v>-6094.9395022949357</v>
      </c>
      <c r="AB561" s="167">
        <f>SUM([1]Calcs_Wat!AB$217:AB$222)+SUM([1]Calcs_Wat!AB$239:AB$242)*$I$43</f>
        <v>-6904.9372889024007</v>
      </c>
      <c r="AC561" s="167">
        <f>SUM([1]Calcs_Wat!AC$217:AC$222)+SUM([1]Calcs_Wat!AC$239:AC$242)*$I$43</f>
        <v>-7139.1733783744821</v>
      </c>
      <c r="AD561" s="167">
        <f>SUM([1]Calcs_Wat!AD$217:AD$222)+SUM([1]Calcs_Wat!AD$239:AD$242)*$I$43</f>
        <v>-7327.0958287415169</v>
      </c>
      <c r="AE561" s="167">
        <f>SUM([1]Calcs_Wat!AE$217:AE$222)+SUM([1]Calcs_Wat!AE$239:AE$242)*$I$43</f>
        <v>-7518.2261884551717</v>
      </c>
      <c r="AF561" s="167">
        <f>SUM([1]Calcs_Wat!AF$217:AF$222)+SUM([1]Calcs_Wat!AF$239:AF$242)*$I$43</f>
        <v>-7716.1913997094034</v>
      </c>
      <c r="AG561" s="167">
        <f>SUM([1]Calcs_Wat!AG$217:AG$222)+SUM([1]Calcs_Wat!AG$239:AG$242)*$I$43</f>
        <v>-7913.7636606910119</v>
      </c>
      <c r="AH561" s="168">
        <f>SUM([1]Calcs_Wat!AH$217:AH$222)+SUM([1]Calcs_Wat!AH$239:AH$242)*$I$43</f>
        <v>-8122.1149464041664</v>
      </c>
    </row>
    <row r="562" spans="1:34" ht="12.75" hidden="1" customHeight="1" outlineLevel="2" x14ac:dyDescent="0.25">
      <c r="A562" s="34"/>
      <c r="B562" s="140"/>
      <c r="C562" s="141"/>
      <c r="D562" s="169" t="s">
        <v>111</v>
      </c>
      <c r="E562" s="170"/>
      <c r="F562" s="170"/>
      <c r="G562" s="170"/>
      <c r="H562" s="170"/>
      <c r="I562" s="170"/>
      <c r="J562" s="170"/>
      <c r="K562" s="171">
        <f t="shared" ref="K562:AH562" si="85">SUM(K560:K561)</f>
        <v>2079</v>
      </c>
      <c r="L562" s="171">
        <f t="shared" si="85"/>
        <v>924</v>
      </c>
      <c r="M562" s="171">
        <f t="shared" si="85"/>
        <v>1689</v>
      </c>
      <c r="N562" s="172">
        <f t="shared" si="85"/>
        <v>1127</v>
      </c>
      <c r="O562" s="172">
        <f t="shared" si="85"/>
        <v>1701.5617579908667</v>
      </c>
      <c r="P562" s="172">
        <f t="shared" si="85"/>
        <v>1649.1399359982042</v>
      </c>
      <c r="Q562" s="172">
        <f t="shared" si="85"/>
        <v>1678.7795078374147</v>
      </c>
      <c r="R562" s="172">
        <f t="shared" si="85"/>
        <v>2619.0844504493152</v>
      </c>
      <c r="S562" s="172">
        <f t="shared" si="85"/>
        <v>2914.132881607683</v>
      </c>
      <c r="T562" s="172">
        <f t="shared" si="85"/>
        <v>3239.3070412179204</v>
      </c>
      <c r="U562" s="172">
        <f t="shared" si="85"/>
        <v>6574.9965771607385</v>
      </c>
      <c r="V562" s="172">
        <f t="shared" si="85"/>
        <v>7156.521033594594</v>
      </c>
      <c r="W562" s="172">
        <f t="shared" si="85"/>
        <v>7708.3768399184155</v>
      </c>
      <c r="X562" s="172">
        <f t="shared" si="85"/>
        <v>3503.5658862649943</v>
      </c>
      <c r="Y562" s="172">
        <f t="shared" si="85"/>
        <v>3243.4967077384827</v>
      </c>
      <c r="Z562" s="172">
        <f t="shared" si="85"/>
        <v>4040.9123474791759</v>
      </c>
      <c r="AA562" s="172">
        <f t="shared" si="85"/>
        <v>4058.7993158219779</v>
      </c>
      <c r="AB562" s="172">
        <f t="shared" si="85"/>
        <v>3552.4825717413123</v>
      </c>
      <c r="AC562" s="172">
        <f t="shared" si="85"/>
        <v>3624.8682420822988</v>
      </c>
      <c r="AD562" s="172">
        <f t="shared" si="85"/>
        <v>3760.7309763078874</v>
      </c>
      <c r="AE562" s="172">
        <f t="shared" si="85"/>
        <v>3898.4857045286881</v>
      </c>
      <c r="AF562" s="172">
        <f t="shared" si="85"/>
        <v>4042.8823413258397</v>
      </c>
      <c r="AG562" s="172">
        <f t="shared" si="85"/>
        <v>4190.0882442648044</v>
      </c>
      <c r="AH562" s="173">
        <f t="shared" si="85"/>
        <v>4345.4859329992705</v>
      </c>
    </row>
    <row r="563" spans="1:34" ht="12.75" hidden="1" customHeight="1" outlineLevel="2" x14ac:dyDescent="0.25">
      <c r="A563" s="34"/>
      <c r="B563" s="140"/>
      <c r="C563" s="141"/>
      <c r="D563" s="142"/>
      <c r="E563" s="143"/>
      <c r="F563" s="143"/>
      <c r="G563" s="143"/>
      <c r="H563" s="143"/>
      <c r="I563" s="143"/>
      <c r="J563" s="143"/>
      <c r="K563" s="174"/>
      <c r="L563" s="174"/>
      <c r="M563" s="174"/>
      <c r="N563" s="175"/>
      <c r="O563" s="175"/>
      <c r="P563" s="175"/>
      <c r="Q563" s="175"/>
      <c r="R563" s="175"/>
      <c r="S563" s="175"/>
      <c r="T563" s="175"/>
      <c r="U563" s="175"/>
      <c r="V563" s="175"/>
      <c r="W563" s="175"/>
      <c r="X563" s="175"/>
      <c r="Y563" s="175"/>
      <c r="Z563" s="175"/>
      <c r="AA563" s="175"/>
      <c r="AB563" s="175"/>
      <c r="AC563" s="175"/>
      <c r="AD563" s="175"/>
      <c r="AE563" s="175"/>
      <c r="AF563" s="175"/>
      <c r="AG563" s="175"/>
      <c r="AH563" s="176"/>
    </row>
    <row r="564" spans="1:34" ht="12.75" hidden="1" customHeight="1" outlineLevel="2" x14ac:dyDescent="0.25">
      <c r="A564" s="34"/>
      <c r="B564" s="140"/>
      <c r="C564" s="141"/>
      <c r="D564" s="142" t="s">
        <v>112</v>
      </c>
      <c r="E564" s="143"/>
      <c r="F564" s="143"/>
      <c r="G564" s="143"/>
      <c r="H564" s="143"/>
      <c r="I564" s="143"/>
      <c r="J564" s="143"/>
      <c r="K564" s="174"/>
      <c r="L564" s="174"/>
      <c r="M564" s="174"/>
      <c r="N564" s="175"/>
      <c r="O564" s="175"/>
      <c r="P564" s="175"/>
      <c r="Q564" s="175"/>
      <c r="R564" s="175"/>
      <c r="S564" s="175"/>
      <c r="T564" s="175"/>
      <c r="U564" s="175"/>
      <c r="V564" s="175"/>
      <c r="W564" s="175"/>
      <c r="X564" s="175"/>
      <c r="Y564" s="175"/>
      <c r="Z564" s="175"/>
      <c r="AA564" s="175"/>
      <c r="AB564" s="175"/>
      <c r="AC564" s="175"/>
      <c r="AD564" s="175"/>
      <c r="AE564" s="175"/>
      <c r="AF564" s="175"/>
      <c r="AG564" s="175"/>
      <c r="AH564" s="176"/>
    </row>
    <row r="565" spans="1:34" ht="12.75" hidden="1" customHeight="1" outlineLevel="2" x14ac:dyDescent="0.25">
      <c r="A565" s="34"/>
      <c r="B565" s="140"/>
      <c r="C565" s="141"/>
      <c r="D565" s="165" t="s">
        <v>113</v>
      </c>
      <c r="E565" s="143"/>
      <c r="F565" s="143"/>
      <c r="G565" s="143"/>
      <c r="H565" s="143"/>
      <c r="I565" s="143"/>
      <c r="J565" s="143"/>
      <c r="K565" s="166">
        <f>'[1]Hist&amp;Budget_WC'!AZ$251</f>
        <v>0</v>
      </c>
      <c r="L565" s="166">
        <f>'[1]Hist&amp;Budget_WC'!BA$251</f>
        <v>0</v>
      </c>
      <c r="M565" s="166">
        <f>'[1]Hist&amp;Budget_WC'!BB$251</f>
        <v>0</v>
      </c>
      <c r="N565" s="175">
        <f>'[1]Hist&amp;Budget_WC'!BC$251</f>
        <v>0</v>
      </c>
      <c r="O565" s="167">
        <f>[1]Calcs_Wat!O$228</f>
        <v>0</v>
      </c>
      <c r="P565" s="167">
        <f>[1]Calcs_Wat!P$228</f>
        <v>0</v>
      </c>
      <c r="Q565" s="167">
        <f>[1]Calcs_Wat!Q$228</f>
        <v>0</v>
      </c>
      <c r="R565" s="167">
        <f>[1]Calcs_Wat!R$228</f>
        <v>0</v>
      </c>
      <c r="S565" s="167">
        <f>[1]Calcs_Wat!S$228</f>
        <v>0</v>
      </c>
      <c r="T565" s="167">
        <f>[1]Calcs_Wat!T$228</f>
        <v>0</v>
      </c>
      <c r="U565" s="167">
        <f>[1]Calcs_Wat!U$228</f>
        <v>0</v>
      </c>
      <c r="V565" s="167">
        <f>[1]Calcs_Wat!V$228</f>
        <v>0</v>
      </c>
      <c r="W565" s="167">
        <f>[1]Calcs_Wat!W$228</f>
        <v>0</v>
      </c>
      <c r="X565" s="167">
        <f>[1]Calcs_Wat!X$228</f>
        <v>0</v>
      </c>
      <c r="Y565" s="167">
        <f>[1]Calcs_Wat!Y$228</f>
        <v>0</v>
      </c>
      <c r="Z565" s="167">
        <f>[1]Calcs_Wat!Z$228</f>
        <v>0</v>
      </c>
      <c r="AA565" s="167">
        <f>[1]Calcs_Wat!AA$228</f>
        <v>0</v>
      </c>
      <c r="AB565" s="167">
        <f>[1]Calcs_Wat!AB$228</f>
        <v>0</v>
      </c>
      <c r="AC565" s="167">
        <f>[1]Calcs_Wat!AC$228</f>
        <v>0</v>
      </c>
      <c r="AD565" s="167">
        <f>[1]Calcs_Wat!AD$228</f>
        <v>0</v>
      </c>
      <c r="AE565" s="167">
        <f>[1]Calcs_Wat!AE$228</f>
        <v>0</v>
      </c>
      <c r="AF565" s="167">
        <f>[1]Calcs_Wat!AF$228</f>
        <v>0</v>
      </c>
      <c r="AG565" s="167">
        <f>[1]Calcs_Wat!AG$228</f>
        <v>0</v>
      </c>
      <c r="AH565" s="168">
        <f>[1]Calcs_Wat!AH$228</f>
        <v>0</v>
      </c>
    </row>
    <row r="566" spans="1:34" ht="12.75" hidden="1" customHeight="1" outlineLevel="2" x14ac:dyDescent="0.25">
      <c r="A566" s="34"/>
      <c r="B566" s="140"/>
      <c r="C566" s="141"/>
      <c r="D566" s="165" t="s">
        <v>114</v>
      </c>
      <c r="E566" s="143"/>
      <c r="F566" s="143"/>
      <c r="G566" s="143"/>
      <c r="H566" s="143"/>
      <c r="I566" s="143"/>
      <c r="J566" s="143"/>
      <c r="K566" s="166">
        <f>'[1]Hist&amp;Budget_WC'!AZ$250</f>
        <v>-1942</v>
      </c>
      <c r="L566" s="166">
        <f>'[1]Hist&amp;Budget_WC'!BA$250</f>
        <v>-1078</v>
      </c>
      <c r="M566" s="166">
        <f>'[1]Hist&amp;Budget_WC'!BB$250</f>
        <v>-254</v>
      </c>
      <c r="N566" s="175">
        <f>'[1]Hist&amp;Budget_WC'!BC$250</f>
        <v>-1875</v>
      </c>
      <c r="O566" s="167">
        <f>[1]Calcs_Wat!O$227</f>
        <v>-6054.4</v>
      </c>
      <c r="P566" s="167">
        <f>[1]Calcs_Wat!P$227</f>
        <v>-2401.3000000000002</v>
      </c>
      <c r="Q566" s="167">
        <f>[1]Calcs_Wat!Q$227</f>
        <v>-662.2</v>
      </c>
      <c r="R566" s="167">
        <f>[1]Calcs_Wat!R$227</f>
        <v>-2160.4</v>
      </c>
      <c r="S566" s="167">
        <f>[1]Calcs_Wat!S$227</f>
        <v>-2137.3000000000002</v>
      </c>
      <c r="T566" s="167">
        <f>[1]Calcs_Wat!T$227</f>
        <v>-2640</v>
      </c>
      <c r="U566" s="167">
        <f>[1]Calcs_Wat!U$227</f>
        <v>-8858.2999999999993</v>
      </c>
      <c r="V566" s="167">
        <f>[1]Calcs_Wat!V$227</f>
        <v>-8779.1</v>
      </c>
      <c r="W566" s="167">
        <f>[1]Calcs_Wat!W$227</f>
        <v>-9654.7000000000007</v>
      </c>
      <c r="X566" s="167">
        <f>[1]Calcs_Wat!X$227</f>
        <v>-2203.149266942432</v>
      </c>
      <c r="Y566" s="167">
        <f>[1]Calcs_Wat!Y$227</f>
        <v>-2464.1627475779865</v>
      </c>
      <c r="Z566" s="167">
        <f>[1]Calcs_Wat!Z$227</f>
        <v>-10463.891095965091</v>
      </c>
      <c r="AA566" s="167">
        <f>[1]Calcs_Wat!AA$227</f>
        <v>-8506.4218133578288</v>
      </c>
      <c r="AB566" s="167">
        <f>[1]Calcs_Wat!AB$227</f>
        <v>-1137.2716120032749</v>
      </c>
      <c r="AC566" s="167">
        <f>[1]Calcs_Wat!AC$227</f>
        <v>-1165.7034023033568</v>
      </c>
      <c r="AD566" s="167">
        <f>[1]Calcs_Wat!AD$227</f>
        <v>-1194.8459873609404</v>
      </c>
      <c r="AE566" s="167">
        <f>[1]Calcs_Wat!AE$227</f>
        <v>-1224.7171370449639</v>
      </c>
      <c r="AF566" s="167">
        <f>[1]Calcs_Wat!AF$227</f>
        <v>-1255.3350654710878</v>
      </c>
      <c r="AG566" s="167">
        <f>[1]Calcs_Wat!AG$227</f>
        <v>-1286.718442107865</v>
      </c>
      <c r="AH566" s="168">
        <f>[1]Calcs_Wat!AH$227</f>
        <v>-1318.8864031605613</v>
      </c>
    </row>
    <row r="567" spans="1:34" ht="12.75" hidden="1" customHeight="1" outlineLevel="2" x14ac:dyDescent="0.25">
      <c r="A567" s="34"/>
      <c r="B567" s="140"/>
      <c r="C567" s="141"/>
      <c r="D567" s="165" t="s">
        <v>115</v>
      </c>
      <c r="E567" s="143"/>
      <c r="F567" s="143"/>
      <c r="G567" s="143"/>
      <c r="H567" s="143"/>
      <c r="I567" s="143"/>
      <c r="J567" s="143"/>
      <c r="K567" s="166">
        <f>SUM('[1]Hist&amp;Budget_WC'!AZ$252:AZ$255)</f>
        <v>8497</v>
      </c>
      <c r="L567" s="166">
        <f>SUM('[1]Hist&amp;Budget_WC'!BA$252:BA$255)</f>
        <v>0</v>
      </c>
      <c r="M567" s="166">
        <f>SUM('[1]Hist&amp;Budget_WC'!BB$252:BB$255)</f>
        <v>-7000</v>
      </c>
      <c r="N567" s="175">
        <f>SUM('[1]Hist&amp;Budget_WC'!BC$252:BC$255)</f>
        <v>0</v>
      </c>
      <c r="O567" s="167">
        <f>SUM([1]Calcs_Wat!O$229:O$232)</f>
        <v>0</v>
      </c>
      <c r="P567" s="167">
        <f>SUM([1]Calcs_Wat!P$229:P$232)</f>
        <v>0</v>
      </c>
      <c r="Q567" s="167">
        <f>SUM([1]Calcs_Wat!Q$229:Q$232)</f>
        <v>0</v>
      </c>
      <c r="R567" s="167">
        <f>SUM([1]Calcs_Wat!R$229:R$232)</f>
        <v>0</v>
      </c>
      <c r="S567" s="167">
        <f>SUM([1]Calcs_Wat!S$229:S$232)</f>
        <v>0</v>
      </c>
      <c r="T567" s="167">
        <f>SUM([1]Calcs_Wat!T$229:T$232)</f>
        <v>0</v>
      </c>
      <c r="U567" s="167">
        <f>SUM([1]Calcs_Wat!U$229:U$232)</f>
        <v>0</v>
      </c>
      <c r="V567" s="167">
        <f>SUM([1]Calcs_Wat!V$229:V$232)</f>
        <v>0</v>
      </c>
      <c r="W567" s="167">
        <f>SUM([1]Calcs_Wat!W$229:W$232)</f>
        <v>0</v>
      </c>
      <c r="X567" s="167">
        <f>SUM([1]Calcs_Wat!X$229:X$232)</f>
        <v>0</v>
      </c>
      <c r="Y567" s="167">
        <f>SUM([1]Calcs_Wat!Y$229:Y$232)</f>
        <v>0</v>
      </c>
      <c r="Z567" s="167">
        <f>SUM([1]Calcs_Wat!Z$229:Z$232)</f>
        <v>0</v>
      </c>
      <c r="AA567" s="167">
        <f>SUM([1]Calcs_Wat!AA$229:AA$232)</f>
        <v>0</v>
      </c>
      <c r="AB567" s="167">
        <f>SUM([1]Calcs_Wat!AB$229:AB$232)</f>
        <v>0</v>
      </c>
      <c r="AC567" s="167">
        <f>SUM([1]Calcs_Wat!AC$229:AC$232)</f>
        <v>0</v>
      </c>
      <c r="AD567" s="167">
        <f>SUM([1]Calcs_Wat!AD$229:AD$232)</f>
        <v>0</v>
      </c>
      <c r="AE567" s="167">
        <f>SUM([1]Calcs_Wat!AE$229:AE$232)</f>
        <v>0</v>
      </c>
      <c r="AF567" s="167">
        <f>SUM([1]Calcs_Wat!AF$229:AF$232)</f>
        <v>0</v>
      </c>
      <c r="AG567" s="167">
        <f>SUM([1]Calcs_Wat!AG$229:AG$232)</f>
        <v>0</v>
      </c>
      <c r="AH567" s="168">
        <f>SUM([1]Calcs_Wat!AH$229:AH$232)</f>
        <v>0</v>
      </c>
    </row>
    <row r="568" spans="1:34" ht="12.75" hidden="1" customHeight="1" outlineLevel="2" x14ac:dyDescent="0.25">
      <c r="A568" s="34"/>
      <c r="B568" s="140"/>
      <c r="C568" s="141"/>
      <c r="D568" s="169" t="s">
        <v>116</v>
      </c>
      <c r="E568" s="170"/>
      <c r="F568" s="170"/>
      <c r="G568" s="170"/>
      <c r="H568" s="170"/>
      <c r="I568" s="170"/>
      <c r="J568" s="170"/>
      <c r="K568" s="171">
        <f t="shared" ref="K568:AH568" si="86">SUM(K565:K567)</f>
        <v>6555</v>
      </c>
      <c r="L568" s="171">
        <f t="shared" si="86"/>
        <v>-1078</v>
      </c>
      <c r="M568" s="171">
        <f t="shared" si="86"/>
        <v>-7254</v>
      </c>
      <c r="N568" s="172">
        <f t="shared" si="86"/>
        <v>-1875</v>
      </c>
      <c r="O568" s="172">
        <f t="shared" si="86"/>
        <v>-6054.4</v>
      </c>
      <c r="P568" s="172">
        <f t="shared" si="86"/>
        <v>-2401.3000000000002</v>
      </c>
      <c r="Q568" s="172">
        <f t="shared" si="86"/>
        <v>-662.2</v>
      </c>
      <c r="R568" s="172">
        <f t="shared" si="86"/>
        <v>-2160.4</v>
      </c>
      <c r="S568" s="172">
        <f t="shared" si="86"/>
        <v>-2137.3000000000002</v>
      </c>
      <c r="T568" s="172">
        <f t="shared" si="86"/>
        <v>-2640</v>
      </c>
      <c r="U568" s="172">
        <f t="shared" si="86"/>
        <v>-8858.2999999999993</v>
      </c>
      <c r="V568" s="172">
        <f t="shared" si="86"/>
        <v>-8779.1</v>
      </c>
      <c r="W568" s="172">
        <f t="shared" si="86"/>
        <v>-9654.7000000000007</v>
      </c>
      <c r="X568" s="172">
        <f t="shared" si="86"/>
        <v>-2203.149266942432</v>
      </c>
      <c r="Y568" s="172">
        <f t="shared" si="86"/>
        <v>-2464.1627475779865</v>
      </c>
      <c r="Z568" s="172">
        <f t="shared" si="86"/>
        <v>-10463.891095965091</v>
      </c>
      <c r="AA568" s="172">
        <f t="shared" si="86"/>
        <v>-8506.4218133578288</v>
      </c>
      <c r="AB568" s="172">
        <f t="shared" si="86"/>
        <v>-1137.2716120032749</v>
      </c>
      <c r="AC568" s="172">
        <f t="shared" si="86"/>
        <v>-1165.7034023033568</v>
      </c>
      <c r="AD568" s="172">
        <f t="shared" si="86"/>
        <v>-1194.8459873609404</v>
      </c>
      <c r="AE568" s="172">
        <f t="shared" si="86"/>
        <v>-1224.7171370449639</v>
      </c>
      <c r="AF568" s="172">
        <f t="shared" si="86"/>
        <v>-1255.3350654710878</v>
      </c>
      <c r="AG568" s="172">
        <f t="shared" si="86"/>
        <v>-1286.718442107865</v>
      </c>
      <c r="AH568" s="173">
        <f t="shared" si="86"/>
        <v>-1318.8864031605613</v>
      </c>
    </row>
    <row r="569" spans="1:34" ht="12.75" hidden="1" customHeight="1" outlineLevel="2" x14ac:dyDescent="0.25">
      <c r="A569" s="34"/>
      <c r="B569" s="140"/>
      <c r="C569" s="141"/>
      <c r="D569" s="142"/>
      <c r="E569" s="143"/>
      <c r="F569" s="143"/>
      <c r="G569" s="143"/>
      <c r="H569" s="143"/>
      <c r="I569" s="143"/>
      <c r="J569" s="143"/>
      <c r="K569" s="174"/>
      <c r="L569" s="174"/>
      <c r="M569" s="174"/>
      <c r="N569" s="175"/>
      <c r="O569" s="175"/>
      <c r="P569" s="175"/>
      <c r="Q569" s="175"/>
      <c r="R569" s="175"/>
      <c r="S569" s="175"/>
      <c r="T569" s="175"/>
      <c r="U569" s="175"/>
      <c r="V569" s="175"/>
      <c r="W569" s="175"/>
      <c r="X569" s="175"/>
      <c r="Y569" s="175"/>
      <c r="Z569" s="175"/>
      <c r="AA569" s="175"/>
      <c r="AB569" s="175"/>
      <c r="AC569" s="175"/>
      <c r="AD569" s="175"/>
      <c r="AE569" s="175"/>
      <c r="AF569" s="175"/>
      <c r="AG569" s="175"/>
      <c r="AH569" s="176"/>
    </row>
    <row r="570" spans="1:34" ht="12.75" hidden="1" customHeight="1" outlineLevel="2" x14ac:dyDescent="0.25">
      <c r="A570" s="34"/>
      <c r="B570" s="140"/>
      <c r="C570" s="141"/>
      <c r="D570" s="142" t="s">
        <v>117</v>
      </c>
      <c r="E570" s="143"/>
      <c r="F570" s="143"/>
      <c r="G570" s="143"/>
      <c r="H570" s="143"/>
      <c r="I570" s="143"/>
      <c r="J570" s="143"/>
      <c r="K570" s="174"/>
      <c r="L570" s="174"/>
      <c r="M570" s="174"/>
      <c r="N570" s="175"/>
      <c r="O570" s="175"/>
      <c r="P570" s="175"/>
      <c r="Q570" s="175"/>
      <c r="R570" s="175"/>
      <c r="S570" s="175"/>
      <c r="T570" s="175"/>
      <c r="U570" s="175"/>
      <c r="V570" s="175"/>
      <c r="W570" s="175"/>
      <c r="X570" s="175"/>
      <c r="Y570" s="175"/>
      <c r="Z570" s="175"/>
      <c r="AA570" s="175"/>
      <c r="AB570" s="175"/>
      <c r="AC570" s="175"/>
      <c r="AD570" s="175"/>
      <c r="AE570" s="175"/>
      <c r="AF570" s="175"/>
      <c r="AG570" s="175"/>
      <c r="AH570" s="176"/>
    </row>
    <row r="571" spans="1:34" ht="12.75" hidden="1" customHeight="1" outlineLevel="2" x14ac:dyDescent="0.25">
      <c r="A571" s="34"/>
      <c r="B571" s="140"/>
      <c r="C571" s="141"/>
      <c r="D571" s="165" t="s">
        <v>118</v>
      </c>
      <c r="E571" s="143"/>
      <c r="F571" s="143"/>
      <c r="G571" s="143"/>
      <c r="H571" s="143"/>
      <c r="I571" s="143"/>
      <c r="J571" s="143"/>
      <c r="K571" s="166">
        <f>'[1]Hist&amp;Budget_WC'!AZ$260</f>
        <v>0</v>
      </c>
      <c r="L571" s="174">
        <f>'[1]Hist&amp;Budget_WC'!BA$260</f>
        <v>0</v>
      </c>
      <c r="M571" s="174">
        <f>'[1]Hist&amp;Budget_WC'!BB$260</f>
        <v>0</v>
      </c>
      <c r="N571" s="175">
        <f>'[1]Hist&amp;Budget_WC'!BC$260</f>
        <v>0</v>
      </c>
      <c r="O571" s="167">
        <f>[1]Calcs_Wat!O$237</f>
        <v>2750</v>
      </c>
      <c r="P571" s="175">
        <f>[1]Calcs_Wat!P$237</f>
        <v>1050</v>
      </c>
      <c r="Q571" s="175">
        <f>[1]Calcs_Wat!Q$237</f>
        <v>0</v>
      </c>
      <c r="R571" s="175">
        <f>[1]Calcs_Wat!R$237</f>
        <v>0</v>
      </c>
      <c r="S571" s="175">
        <f>[1]Calcs_Wat!S$237</f>
        <v>0</v>
      </c>
      <c r="T571" s="175">
        <f>[1]Calcs_Wat!T$237</f>
        <v>0</v>
      </c>
      <c r="U571" s="175">
        <f>[1]Calcs_Wat!U$237</f>
        <v>5360</v>
      </c>
      <c r="V571" s="175">
        <f>[1]Calcs_Wat!V$237</f>
        <v>3672</v>
      </c>
      <c r="W571" s="175">
        <f>[1]Calcs_Wat!W$237</f>
        <v>0</v>
      </c>
      <c r="X571" s="175">
        <f>[1]Calcs_Wat!X$237</f>
        <v>0</v>
      </c>
      <c r="Y571" s="175">
        <f>[1]Calcs_Wat!Y$237</f>
        <v>0</v>
      </c>
      <c r="Z571" s="175">
        <f>[1]Calcs_Wat!Z$237</f>
        <v>0</v>
      </c>
      <c r="AA571" s="175">
        <f>[1]Calcs_Wat!AA$237</f>
        <v>0</v>
      </c>
      <c r="AB571" s="175">
        <f>[1]Calcs_Wat!AB$237</f>
        <v>0</v>
      </c>
      <c r="AC571" s="175">
        <f>[1]Calcs_Wat!AC$237</f>
        <v>0</v>
      </c>
      <c r="AD571" s="175">
        <f>[1]Calcs_Wat!AD$237</f>
        <v>0</v>
      </c>
      <c r="AE571" s="175">
        <f>[1]Calcs_Wat!AE$237</f>
        <v>0</v>
      </c>
      <c r="AF571" s="175">
        <f>[1]Calcs_Wat!AF$237</f>
        <v>0</v>
      </c>
      <c r="AG571" s="175">
        <f>[1]Calcs_Wat!AG$237</f>
        <v>0</v>
      </c>
      <c r="AH571" s="176">
        <f>[1]Calcs_Wat!AH$237</f>
        <v>0</v>
      </c>
    </row>
    <row r="572" spans="1:34" ht="12.75" hidden="1" customHeight="1" outlineLevel="2" x14ac:dyDescent="0.25">
      <c r="A572" s="34"/>
      <c r="B572" s="140"/>
      <c r="C572" s="141"/>
      <c r="D572" s="165" t="s">
        <v>119</v>
      </c>
      <c r="E572" s="143"/>
      <c r="F572" s="143"/>
      <c r="G572" s="143"/>
      <c r="H572" s="143"/>
      <c r="I572" s="143"/>
      <c r="J572" s="143"/>
      <c r="K572" s="166">
        <f>'[1]Hist&amp;Budget_WC'!AZ$261</f>
        <v>0</v>
      </c>
      <c r="L572" s="174">
        <f>'[1]Hist&amp;Budget_WC'!BA$261</f>
        <v>0</v>
      </c>
      <c r="M572" s="174">
        <f>'[1]Hist&amp;Budget_WC'!BB$261</f>
        <v>0</v>
      </c>
      <c r="N572" s="175">
        <f>'[1]Hist&amp;Budget_WC'!BC$261</f>
        <v>0</v>
      </c>
      <c r="O572" s="175">
        <f>[1]Calcs_Wat!O$238</f>
        <v>-19.679204792057117</v>
      </c>
      <c r="P572" s="175">
        <f>[1]Calcs_Wat!P$238</f>
        <v>-247.53717805729661</v>
      </c>
      <c r="Q572" s="175">
        <f>[1]Calcs_Wat!Q$238</f>
        <v>-338.96909815892559</v>
      </c>
      <c r="R572" s="175">
        <f>[1]Calcs_Wat!R$238</f>
        <v>-349.2791676435379</v>
      </c>
      <c r="S572" s="175">
        <f>[1]Calcs_Wat!S$238</f>
        <v>-359.90282775736949</v>
      </c>
      <c r="T572" s="175">
        <f>[1]Calcs_Wat!T$238</f>
        <v>-370.84961665948708</v>
      </c>
      <c r="U572" s="175">
        <f>[1]Calcs_Wat!U$238</f>
        <v>-393.73006735562228</v>
      </c>
      <c r="V572" s="175">
        <f>[1]Calcs_Wat!V$238</f>
        <v>-545.51626422264098</v>
      </c>
      <c r="W572" s="175">
        <f>[1]Calcs_Wat!W$238</f>
        <v>-656.94075404733212</v>
      </c>
      <c r="X572" s="175">
        <f>[1]Calcs_Wat!X$238</f>
        <v>-684.77559543389759</v>
      </c>
      <c r="Y572" s="175">
        <f>[1]Calcs_Wat!Y$238</f>
        <v>-687.38723340782713</v>
      </c>
      <c r="Z572" s="175">
        <f>[1]Calcs_Wat!Z$238</f>
        <v>-410.49347213049271</v>
      </c>
      <c r="AA572" s="175">
        <f>[1]Calcs_Wat!AA$238</f>
        <v>-319.16239180100956</v>
      </c>
      <c r="AB572" s="175">
        <f>[1]Calcs_Wat!AB$238</f>
        <v>-338.8476297567359</v>
      </c>
      <c r="AC572" s="175">
        <f>[1]Calcs_Wat!AC$238</f>
        <v>-359.74701011560353</v>
      </c>
      <c r="AD572" s="175">
        <f>[1]Calcs_Wat!AD$238</f>
        <v>-381.93541852432992</v>
      </c>
      <c r="AE572" s="175">
        <f>[1]Calcs_Wat!AE$238</f>
        <v>-405.49235941246246</v>
      </c>
      <c r="AF572" s="175">
        <f>[1]Calcs_Wat!AF$238</f>
        <v>-430.50224086879632</v>
      </c>
      <c r="AG572" s="175">
        <f>[1]Calcs_Wat!AG$238</f>
        <v>-457.05467708834743</v>
      </c>
      <c r="AH572" s="176">
        <f>[1]Calcs_Wat!AH$238</f>
        <v>-485.24480947359217</v>
      </c>
    </row>
    <row r="573" spans="1:34" ht="12.75" hidden="1" customHeight="1" outlineLevel="2" x14ac:dyDescent="0.25">
      <c r="A573" s="34"/>
      <c r="B573" s="140"/>
      <c r="C573" s="141"/>
      <c r="D573" s="165" t="s">
        <v>120</v>
      </c>
      <c r="E573" s="143"/>
      <c r="F573" s="143"/>
      <c r="G573" s="143"/>
      <c r="H573" s="143"/>
      <c r="I573" s="143"/>
      <c r="J573" s="143"/>
      <c r="K573" s="166">
        <f>SUM('[1]Hist&amp;Budget_WC'!AZ$262:AZ$265)*(1-$I$43)</f>
        <v>0</v>
      </c>
      <c r="L573" s="174">
        <f>SUM('[1]Hist&amp;Budget_WC'!BA$262:BA$265)*(1-$I$43)</f>
        <v>0</v>
      </c>
      <c r="M573" s="174">
        <f>SUM('[1]Hist&amp;Budget_WC'!BB$262:BB$265)*(1-$I$43)</f>
        <v>0</v>
      </c>
      <c r="N573" s="175">
        <f>SUM('[1]Hist&amp;Budget_WC'!BC$262:BC$265)*(1-$I$43)</f>
        <v>0</v>
      </c>
      <c r="O573" s="167">
        <f>SUM([1]Calcs_Wat!O$239:O$242)*(1-$I$43)</f>
        <v>-6.875</v>
      </c>
      <c r="P573" s="167">
        <f>SUM([1]Calcs_Wat!P$239:P$242)*(1-$I$43)</f>
        <v>-81.252157640719673</v>
      </c>
      <c r="Q573" s="167">
        <f>SUM([1]Calcs_Wat!Q$239:Q$242)*(1-$I$43)</f>
        <v>-101.34789766573059</v>
      </c>
      <c r="R573" s="167">
        <f>SUM([1]Calcs_Wat!R$239:R$242)*(1-$I$43)</f>
        <v>-91.037828181118272</v>
      </c>
      <c r="S573" s="167">
        <f>SUM([1]Calcs_Wat!S$239:S$242)*(1-$I$43)</f>
        <v>-80.414168067286695</v>
      </c>
      <c r="T573" s="167">
        <f>SUM([1]Calcs_Wat!T$239:T$242)*(1-$I$43)</f>
        <v>-69.467379165169106</v>
      </c>
      <c r="U573" s="167">
        <f>SUM([1]Calcs_Wat!U$239:U$242)*(1-$I$43)</f>
        <v>-84.987633203463446</v>
      </c>
      <c r="V573" s="167">
        <f>SUM([1]Calcs_Wat!V$239:V$242)*(1-$I$43)</f>
        <v>-381.91653688248903</v>
      </c>
      <c r="W573" s="167">
        <f>SUM([1]Calcs_Wat!W$239:W$242)*(1-$I$43)</f>
        <v>-559.87288019829828</v>
      </c>
      <c r="X573" s="167">
        <f>SUM([1]Calcs_Wat!X$239:X$242)*(1-$I$43)</f>
        <v>-532.0380388117328</v>
      </c>
      <c r="Y573" s="167">
        <f>SUM([1]Calcs_Wat!Y$239:Y$242)*(1-$I$43)</f>
        <v>-502.87219604574614</v>
      </c>
      <c r="Z573" s="167">
        <f>SUM([1]Calcs_Wat!Z$239:Z$242)*(1-$I$43)</f>
        <v>-477.53082641712126</v>
      </c>
      <c r="AA573" s="167">
        <f>SUM([1]Calcs_Wat!AA$239:AA$242)*(1-$I$43)</f>
        <v>-457.33424661996457</v>
      </c>
      <c r="AB573" s="167">
        <f>SUM([1]Calcs_Wat!AB$239:AB$242)*(1-$I$43)</f>
        <v>-437.64900866423807</v>
      </c>
      <c r="AC573" s="167">
        <f>SUM([1]Calcs_Wat!AC$239:AC$242)*(1-$I$43)</f>
        <v>-416.74962830537072</v>
      </c>
      <c r="AD573" s="167">
        <f>SUM([1]Calcs_Wat!AD$239:AD$242)*(1-$I$43)</f>
        <v>-394.56121989664416</v>
      </c>
      <c r="AE573" s="167">
        <f>SUM([1]Calcs_Wat!AE$239:AE$242)*(1-$I$43)</f>
        <v>-371.00427900851173</v>
      </c>
      <c r="AF573" s="167">
        <f>SUM([1]Calcs_Wat!AF$239:AF$242)*(1-$I$43)</f>
        <v>-345.99439755217782</v>
      </c>
      <c r="AG573" s="167">
        <f>SUM([1]Calcs_Wat!AG$239:AG$242)*(1-$I$43)</f>
        <v>-319.4419613326267</v>
      </c>
      <c r="AH573" s="168">
        <f>SUM([1]Calcs_Wat!AH$239:AH$242)*(1-$I$43)</f>
        <v>-291.25182894738202</v>
      </c>
    </row>
    <row r="574" spans="1:34" ht="12.75" hidden="1" customHeight="1" outlineLevel="2" x14ac:dyDescent="0.25">
      <c r="A574" s="34"/>
      <c r="B574" s="140"/>
      <c r="C574" s="141"/>
      <c r="D574" s="165" t="s">
        <v>121</v>
      </c>
      <c r="E574" s="143"/>
      <c r="F574" s="143"/>
      <c r="G574" s="143"/>
      <c r="H574" s="143"/>
      <c r="I574" s="143"/>
      <c r="J574" s="143"/>
      <c r="K574" s="166">
        <f>'[1]Hist&amp;Budget_WC'!AZ$266</f>
        <v>0</v>
      </c>
      <c r="L574" s="174">
        <f>'[1]Hist&amp;Budget_WC'!BA$266</f>
        <v>0</v>
      </c>
      <c r="M574" s="174">
        <f>'[1]Hist&amp;Budget_WC'!BB$266</f>
        <v>0</v>
      </c>
      <c r="N574" s="175">
        <f>'[1]Hist&amp;Budget_WC'!BC$266</f>
        <v>0</v>
      </c>
      <c r="O574" s="167">
        <f>[1]Calcs_Wat!O$243</f>
        <v>0</v>
      </c>
      <c r="P574" s="175">
        <f>[1]Calcs_Wat!P$243</f>
        <v>0</v>
      </c>
      <c r="Q574" s="175">
        <f>[1]Calcs_Wat!Q$243</f>
        <v>0</v>
      </c>
      <c r="R574" s="175">
        <f>[1]Calcs_Wat!R$243</f>
        <v>0</v>
      </c>
      <c r="S574" s="175">
        <f>[1]Calcs_Wat!S$243</f>
        <v>0</v>
      </c>
      <c r="T574" s="175">
        <f>[1]Calcs_Wat!T$243</f>
        <v>0</v>
      </c>
      <c r="U574" s="175">
        <f>[1]Calcs_Wat!U$243</f>
        <v>0</v>
      </c>
      <c r="V574" s="175">
        <f>[1]Calcs_Wat!V$243</f>
        <v>0</v>
      </c>
      <c r="W574" s="175">
        <f>[1]Calcs_Wat!W$243</f>
        <v>0</v>
      </c>
      <c r="X574" s="175">
        <f>[1]Calcs_Wat!X$243</f>
        <v>0</v>
      </c>
      <c r="Y574" s="175">
        <f>[1]Calcs_Wat!Y$243</f>
        <v>0</v>
      </c>
      <c r="Z574" s="175">
        <f>[1]Calcs_Wat!Z$243</f>
        <v>0</v>
      </c>
      <c r="AA574" s="175">
        <f>[1]Calcs_Wat!AA$243</f>
        <v>0</v>
      </c>
      <c r="AB574" s="175">
        <f>[1]Calcs_Wat!AB$243</f>
        <v>0</v>
      </c>
      <c r="AC574" s="175">
        <f>[1]Calcs_Wat!AC$243</f>
        <v>0</v>
      </c>
      <c r="AD574" s="175">
        <f>[1]Calcs_Wat!AD$243</f>
        <v>0</v>
      </c>
      <c r="AE574" s="175">
        <f>[1]Calcs_Wat!AE$243</f>
        <v>0</v>
      </c>
      <c r="AF574" s="175">
        <f>[1]Calcs_Wat!AF$243</f>
        <v>0</v>
      </c>
      <c r="AG574" s="175">
        <f>[1]Calcs_Wat!AG$243</f>
        <v>0</v>
      </c>
      <c r="AH574" s="176">
        <f>[1]Calcs_Wat!AH$243</f>
        <v>0</v>
      </c>
    </row>
    <row r="575" spans="1:34" ht="12.75" hidden="1" customHeight="1" outlineLevel="2" x14ac:dyDescent="0.25">
      <c r="A575" s="34"/>
      <c r="B575" s="140"/>
      <c r="C575" s="141"/>
      <c r="D575" s="169" t="s">
        <v>122</v>
      </c>
      <c r="E575" s="170"/>
      <c r="F575" s="170"/>
      <c r="G575" s="170"/>
      <c r="H575" s="170"/>
      <c r="I575" s="170"/>
      <c r="J575" s="170"/>
      <c r="K575" s="171">
        <f>SUM(K571:K574)</f>
        <v>0</v>
      </c>
      <c r="L575" s="171">
        <f>SUM(L571:L574)</f>
        <v>0</v>
      </c>
      <c r="M575" s="171">
        <f>SUM(M571:M574)</f>
        <v>0</v>
      </c>
      <c r="N575" s="172">
        <f>SUM(N571:N574)</f>
        <v>0</v>
      </c>
      <c r="O575" s="172">
        <f>SUM(O571:O574)</f>
        <v>2723.4457952079429</v>
      </c>
      <c r="P575" s="172">
        <f t="shared" ref="P575:AH575" si="87">SUM(P571:P574)</f>
        <v>721.21066430198368</v>
      </c>
      <c r="Q575" s="172">
        <f t="shared" si="87"/>
        <v>-440.31699582465615</v>
      </c>
      <c r="R575" s="172">
        <f t="shared" si="87"/>
        <v>-440.31699582465615</v>
      </c>
      <c r="S575" s="172">
        <f t="shared" si="87"/>
        <v>-440.3169958246562</v>
      </c>
      <c r="T575" s="172">
        <f t="shared" si="87"/>
        <v>-440.3169958246562</v>
      </c>
      <c r="U575" s="172">
        <f t="shared" si="87"/>
        <v>4881.2822994409144</v>
      </c>
      <c r="V575" s="172">
        <f t="shared" si="87"/>
        <v>2744.5671988948698</v>
      </c>
      <c r="W575" s="172">
        <f t="shared" si="87"/>
        <v>-1216.8136342456305</v>
      </c>
      <c r="X575" s="172">
        <f t="shared" si="87"/>
        <v>-1216.8136342456305</v>
      </c>
      <c r="Y575" s="172">
        <f t="shared" si="87"/>
        <v>-1190.2594294535734</v>
      </c>
      <c r="Z575" s="172">
        <f t="shared" si="87"/>
        <v>-888.02429854761397</v>
      </c>
      <c r="AA575" s="172">
        <f t="shared" si="87"/>
        <v>-776.49663842097414</v>
      </c>
      <c r="AB575" s="172">
        <f t="shared" si="87"/>
        <v>-776.49663842097402</v>
      </c>
      <c r="AC575" s="172">
        <f t="shared" si="87"/>
        <v>-776.49663842097425</v>
      </c>
      <c r="AD575" s="172">
        <f t="shared" si="87"/>
        <v>-776.49663842097402</v>
      </c>
      <c r="AE575" s="172">
        <f t="shared" si="87"/>
        <v>-776.49663842097425</v>
      </c>
      <c r="AF575" s="172">
        <f t="shared" si="87"/>
        <v>-776.49663842097414</v>
      </c>
      <c r="AG575" s="172">
        <f t="shared" si="87"/>
        <v>-776.49663842097414</v>
      </c>
      <c r="AH575" s="173">
        <f t="shared" si="87"/>
        <v>-776.49663842097425</v>
      </c>
    </row>
    <row r="576" spans="1:34" ht="12.75" hidden="1" customHeight="1" outlineLevel="2" x14ac:dyDescent="0.25">
      <c r="A576" s="34"/>
      <c r="B576" s="140"/>
      <c r="C576" s="141"/>
      <c r="D576" s="165"/>
      <c r="E576" s="143"/>
      <c r="F576" s="143"/>
      <c r="G576" s="143"/>
      <c r="H576" s="143"/>
      <c r="I576" s="143"/>
      <c r="J576" s="143"/>
      <c r="K576" s="177"/>
      <c r="L576" s="177"/>
      <c r="M576" s="177"/>
      <c r="N576" s="178"/>
      <c r="O576" s="178"/>
      <c r="P576" s="178"/>
      <c r="Q576" s="178"/>
      <c r="R576" s="178"/>
      <c r="S576" s="178"/>
      <c r="T576" s="178"/>
      <c r="U576" s="178"/>
      <c r="V576" s="178"/>
      <c r="W576" s="178"/>
      <c r="X576" s="178"/>
      <c r="Y576" s="178"/>
      <c r="Z576" s="178"/>
      <c r="AA576" s="178"/>
      <c r="AB576" s="178"/>
      <c r="AC576" s="178"/>
      <c r="AD576" s="178"/>
      <c r="AE576" s="178"/>
      <c r="AF576" s="178"/>
      <c r="AG576" s="178"/>
      <c r="AH576" s="179"/>
    </row>
    <row r="577" spans="1:35" ht="12.75" hidden="1" customHeight="1" outlineLevel="2" thickBot="1" x14ac:dyDescent="0.3">
      <c r="A577" s="34"/>
      <c r="B577" s="140"/>
      <c r="C577" s="141"/>
      <c r="D577" s="147" t="s">
        <v>123</v>
      </c>
      <c r="E577" s="148"/>
      <c r="F577" s="148"/>
      <c r="G577" s="148"/>
      <c r="H577" s="148"/>
      <c r="I577" s="148"/>
      <c r="J577" s="148"/>
      <c r="K577" s="180">
        <f>SUM(K562,K568,K575)</f>
        <v>8634</v>
      </c>
      <c r="L577" s="180">
        <f>SUM(L562,L568,L575)</f>
        <v>-154</v>
      </c>
      <c r="M577" s="180">
        <f>SUM(M562,M568,M575)</f>
        <v>-5565</v>
      </c>
      <c r="N577" s="181">
        <f>SUM(N562,N568,N575)</f>
        <v>-748</v>
      </c>
      <c r="O577" s="182">
        <f>SUM(O562,O568,O575)</f>
        <v>-1629.3924468011901</v>
      </c>
      <c r="P577" s="181">
        <f t="shared" ref="P577:AH577" si="88">SUM(P562,P568,P575)</f>
        <v>-30.949399699812261</v>
      </c>
      <c r="Q577" s="181">
        <f t="shared" si="88"/>
        <v>576.26251201275852</v>
      </c>
      <c r="R577" s="181">
        <f t="shared" si="88"/>
        <v>18.36745462465899</v>
      </c>
      <c r="S577" s="181">
        <f t="shared" si="88"/>
        <v>336.51588578302659</v>
      </c>
      <c r="T577" s="181">
        <f t="shared" si="88"/>
        <v>158.99004539326421</v>
      </c>
      <c r="U577" s="181">
        <f t="shared" si="88"/>
        <v>2597.9788766016536</v>
      </c>
      <c r="V577" s="181">
        <f t="shared" si="88"/>
        <v>1121.9882324894634</v>
      </c>
      <c r="W577" s="181">
        <f t="shared" si="88"/>
        <v>-3163.1367943272157</v>
      </c>
      <c r="X577" s="181">
        <f t="shared" si="88"/>
        <v>83.602985076931873</v>
      </c>
      <c r="Y577" s="181">
        <f t="shared" si="88"/>
        <v>-410.92546929307719</v>
      </c>
      <c r="Z577" s="181">
        <f t="shared" si="88"/>
        <v>-7311.0030470335296</v>
      </c>
      <c r="AA577" s="181">
        <f t="shared" si="88"/>
        <v>-5224.1191359568247</v>
      </c>
      <c r="AB577" s="181">
        <f t="shared" si="88"/>
        <v>1638.7143213170636</v>
      </c>
      <c r="AC577" s="181">
        <f t="shared" si="88"/>
        <v>1682.668201357968</v>
      </c>
      <c r="AD577" s="181">
        <f t="shared" si="88"/>
        <v>1789.388350525973</v>
      </c>
      <c r="AE577" s="181">
        <f t="shared" si="88"/>
        <v>1897.2719290627497</v>
      </c>
      <c r="AF577" s="181">
        <f t="shared" si="88"/>
        <v>2011.0506374337779</v>
      </c>
      <c r="AG577" s="181">
        <f t="shared" si="88"/>
        <v>2126.8731637359651</v>
      </c>
      <c r="AH577" s="183">
        <f t="shared" si="88"/>
        <v>2250.102891417735</v>
      </c>
    </row>
    <row r="578" spans="1:35" ht="12.75" hidden="1" customHeight="1" outlineLevel="2" thickTop="1" x14ac:dyDescent="0.25">
      <c r="A578" s="34"/>
      <c r="B578" s="140"/>
      <c r="C578" s="141"/>
      <c r="D578" s="142"/>
      <c r="E578" s="143"/>
      <c r="F578" s="143"/>
      <c r="G578" s="143"/>
      <c r="H578" s="143"/>
      <c r="I578" s="143"/>
      <c r="J578" s="143"/>
      <c r="K578" s="177"/>
      <c r="L578" s="177"/>
      <c r="M578" s="177"/>
      <c r="N578" s="178"/>
      <c r="O578" s="178"/>
      <c r="P578" s="178"/>
      <c r="Q578" s="178"/>
      <c r="R578" s="178"/>
      <c r="S578" s="178"/>
      <c r="T578" s="178"/>
      <c r="U578" s="178"/>
      <c r="V578" s="178"/>
      <c r="W578" s="178"/>
      <c r="X578" s="178"/>
      <c r="Y578" s="178"/>
      <c r="Z578" s="178"/>
      <c r="AA578" s="178"/>
      <c r="AB578" s="178"/>
      <c r="AC578" s="178"/>
      <c r="AD578" s="178"/>
      <c r="AE578" s="178"/>
      <c r="AF578" s="178"/>
      <c r="AG578" s="178"/>
      <c r="AH578" s="179"/>
    </row>
    <row r="579" spans="1:35" ht="10.5" hidden="1" outlineLevel="2" x14ac:dyDescent="0.25">
      <c r="B579" s="140"/>
      <c r="C579" s="141"/>
      <c r="D579" s="184" t="s">
        <v>124</v>
      </c>
      <c r="E579" s="143"/>
      <c r="F579" s="143"/>
      <c r="G579" s="143"/>
      <c r="H579" s="143"/>
      <c r="I579" s="143"/>
      <c r="J579" s="143"/>
      <c r="K579" s="185">
        <f>'[1]Hist&amp;Budget_WC'!AZ$271</f>
        <v>264</v>
      </c>
      <c r="L579" s="174">
        <f>K581</f>
        <v>8898</v>
      </c>
      <c r="M579" s="174">
        <f>L581</f>
        <v>8744</v>
      </c>
      <c r="N579" s="175">
        <f>'[1]Hist&amp;Budget_WC'!BC271</f>
        <v>10179</v>
      </c>
      <c r="O579" s="175">
        <f>N581</f>
        <v>9431</v>
      </c>
      <c r="P579" s="175">
        <f t="shared" ref="P579:AH579" si="89">O581</f>
        <v>7801.6075531988099</v>
      </c>
      <c r="Q579" s="175">
        <f t="shared" si="89"/>
        <v>7770.6581534989973</v>
      </c>
      <c r="R579" s="175">
        <f t="shared" si="89"/>
        <v>8346.9206655117559</v>
      </c>
      <c r="S579" s="175">
        <f t="shared" si="89"/>
        <v>8365.2881201364144</v>
      </c>
      <c r="T579" s="175">
        <f t="shared" si="89"/>
        <v>8701.8040059194409</v>
      </c>
      <c r="U579" s="175">
        <f t="shared" si="89"/>
        <v>8860.7940513127051</v>
      </c>
      <c r="V579" s="175">
        <f t="shared" si="89"/>
        <v>11458.772927914359</v>
      </c>
      <c r="W579" s="175">
        <f t="shared" si="89"/>
        <v>12580.761160403821</v>
      </c>
      <c r="X579" s="175">
        <f t="shared" si="89"/>
        <v>9417.6243660766049</v>
      </c>
      <c r="Y579" s="175">
        <f t="shared" si="89"/>
        <v>9501.2273511535368</v>
      </c>
      <c r="Z579" s="175">
        <f t="shared" si="89"/>
        <v>9090.3018818604596</v>
      </c>
      <c r="AA579" s="175">
        <f t="shared" si="89"/>
        <v>1779.29883482693</v>
      </c>
      <c r="AB579" s="175">
        <f t="shared" si="89"/>
        <v>-3444.8203011298947</v>
      </c>
      <c r="AC579" s="175">
        <f t="shared" si="89"/>
        <v>-1806.105979812831</v>
      </c>
      <c r="AD579" s="175">
        <f t="shared" si="89"/>
        <v>-123.43777845486306</v>
      </c>
      <c r="AE579" s="175">
        <f t="shared" si="89"/>
        <v>1665.9505720711099</v>
      </c>
      <c r="AF579" s="175">
        <f t="shared" si="89"/>
        <v>3563.2225011338596</v>
      </c>
      <c r="AG579" s="175">
        <f t="shared" si="89"/>
        <v>5574.2731385676379</v>
      </c>
      <c r="AH579" s="176">
        <f t="shared" si="89"/>
        <v>7701.1463023036031</v>
      </c>
    </row>
    <row r="580" spans="1:35" ht="12.75" hidden="1" customHeight="1" outlineLevel="2" x14ac:dyDescent="0.25">
      <c r="B580" s="140"/>
      <c r="C580" s="141"/>
      <c r="D580" s="184"/>
      <c r="E580" s="143"/>
      <c r="F580" s="143"/>
      <c r="G580" s="143"/>
      <c r="H580" s="143"/>
      <c r="I580" s="143"/>
      <c r="J580" s="143"/>
      <c r="K580" s="177"/>
      <c r="L580" s="177"/>
      <c r="M580" s="177"/>
      <c r="N580" s="178"/>
      <c r="O580" s="178"/>
      <c r="P580" s="178"/>
      <c r="Q580" s="178"/>
      <c r="R580" s="178"/>
      <c r="S580" s="178"/>
      <c r="T580" s="178"/>
      <c r="U580" s="178"/>
      <c r="V580" s="178"/>
      <c r="W580" s="178"/>
      <c r="X580" s="178"/>
      <c r="Y580" s="178"/>
      <c r="Z580" s="178"/>
      <c r="AA580" s="178"/>
      <c r="AB580" s="178"/>
      <c r="AC580" s="178"/>
      <c r="AD580" s="178"/>
      <c r="AE580" s="178"/>
      <c r="AF580" s="178"/>
      <c r="AG580" s="178"/>
      <c r="AH580" s="179"/>
    </row>
    <row r="581" spans="1:35" s="195" customFormat="1" ht="25.4" hidden="1" customHeight="1" outlineLevel="2" x14ac:dyDescent="0.25">
      <c r="A581" s="186"/>
      <c r="B581" s="187"/>
      <c r="C581" s="188"/>
      <c r="D581" s="189" t="s">
        <v>125</v>
      </c>
      <c r="E581" s="190"/>
      <c r="F581" s="190"/>
      <c r="G581" s="190"/>
      <c r="H581" s="190"/>
      <c r="I581" s="190"/>
      <c r="J581" s="190"/>
      <c r="K581" s="191">
        <f>SUM(K577,K579)</f>
        <v>8898</v>
      </c>
      <c r="L581" s="191">
        <f>SUM(L577,L579)</f>
        <v>8744</v>
      </c>
      <c r="M581" s="191">
        <f>SUM(M577,M579)</f>
        <v>3179</v>
      </c>
      <c r="N581" s="192">
        <f>SUM(N577,N579)</f>
        <v>9431</v>
      </c>
      <c r="O581" s="193">
        <f t="shared" ref="O581:AH581" si="90">SUM(O577,O579)</f>
        <v>7801.6075531988099</v>
      </c>
      <c r="P581" s="192">
        <f t="shared" si="90"/>
        <v>7770.6581534989973</v>
      </c>
      <c r="Q581" s="192">
        <f t="shared" si="90"/>
        <v>8346.9206655117559</v>
      </c>
      <c r="R581" s="192">
        <f t="shared" si="90"/>
        <v>8365.2881201364144</v>
      </c>
      <c r="S581" s="192">
        <f t="shared" si="90"/>
        <v>8701.8040059194409</v>
      </c>
      <c r="T581" s="192">
        <f t="shared" si="90"/>
        <v>8860.7940513127051</v>
      </c>
      <c r="U581" s="192">
        <f t="shared" si="90"/>
        <v>11458.772927914359</v>
      </c>
      <c r="V581" s="192">
        <f t="shared" si="90"/>
        <v>12580.761160403821</v>
      </c>
      <c r="W581" s="192">
        <f t="shared" si="90"/>
        <v>9417.6243660766049</v>
      </c>
      <c r="X581" s="192">
        <f t="shared" si="90"/>
        <v>9501.2273511535368</v>
      </c>
      <c r="Y581" s="192">
        <f t="shared" si="90"/>
        <v>9090.3018818604596</v>
      </c>
      <c r="Z581" s="192">
        <f t="shared" si="90"/>
        <v>1779.29883482693</v>
      </c>
      <c r="AA581" s="192">
        <f t="shared" si="90"/>
        <v>-3444.8203011298947</v>
      </c>
      <c r="AB581" s="192">
        <f t="shared" si="90"/>
        <v>-1806.105979812831</v>
      </c>
      <c r="AC581" s="192">
        <f t="shared" si="90"/>
        <v>-123.43777845486306</v>
      </c>
      <c r="AD581" s="192">
        <f t="shared" si="90"/>
        <v>1665.9505720711099</v>
      </c>
      <c r="AE581" s="192">
        <f t="shared" si="90"/>
        <v>3563.2225011338596</v>
      </c>
      <c r="AF581" s="192">
        <f t="shared" si="90"/>
        <v>5574.2731385676379</v>
      </c>
      <c r="AG581" s="192">
        <f t="shared" si="90"/>
        <v>7701.1463023036031</v>
      </c>
      <c r="AH581" s="194">
        <f t="shared" si="90"/>
        <v>9951.2491937213381</v>
      </c>
    </row>
    <row r="582" spans="1:35" ht="12.75" hidden="1" customHeight="1" outlineLevel="2" x14ac:dyDescent="0.25">
      <c r="B582" s="140"/>
      <c r="C582" s="141"/>
      <c r="D582" s="196" t="s">
        <v>126</v>
      </c>
      <c r="E582" s="143"/>
      <c r="F582" s="143"/>
      <c r="G582" s="143"/>
      <c r="H582" s="143"/>
      <c r="I582" s="143"/>
      <c r="J582" s="143"/>
      <c r="K582" s="185">
        <f t="shared" ref="K582:AH582" si="91">SUM(K504,K512)</f>
        <v>0</v>
      </c>
      <c r="L582" s="174">
        <f t="shared" si="91"/>
        <v>0</v>
      </c>
      <c r="M582" s="174">
        <f t="shared" si="91"/>
        <v>7000</v>
      </c>
      <c r="N582" s="175">
        <f t="shared" si="91"/>
        <v>0</v>
      </c>
      <c r="O582" s="175">
        <f t="shared" si="91"/>
        <v>0</v>
      </c>
      <c r="P582" s="175">
        <f t="shared" si="91"/>
        <v>0</v>
      </c>
      <c r="Q582" s="175">
        <f t="shared" si="91"/>
        <v>0</v>
      </c>
      <c r="R582" s="175">
        <f t="shared" si="91"/>
        <v>0</v>
      </c>
      <c r="S582" s="175">
        <f t="shared" si="91"/>
        <v>0</v>
      </c>
      <c r="T582" s="175">
        <f t="shared" si="91"/>
        <v>0</v>
      </c>
      <c r="U582" s="175">
        <f t="shared" si="91"/>
        <v>0</v>
      </c>
      <c r="V582" s="175">
        <f t="shared" si="91"/>
        <v>0</v>
      </c>
      <c r="W582" s="175">
        <f t="shared" si="91"/>
        <v>0</v>
      </c>
      <c r="X582" s="175">
        <f t="shared" si="91"/>
        <v>0</v>
      </c>
      <c r="Y582" s="175">
        <f t="shared" si="91"/>
        <v>0</v>
      </c>
      <c r="Z582" s="175">
        <f t="shared" si="91"/>
        <v>0</v>
      </c>
      <c r="AA582" s="175">
        <f t="shared" si="91"/>
        <v>0</v>
      </c>
      <c r="AB582" s="175">
        <f t="shared" si="91"/>
        <v>0</v>
      </c>
      <c r="AC582" s="175">
        <f t="shared" si="91"/>
        <v>0</v>
      </c>
      <c r="AD582" s="175">
        <f t="shared" si="91"/>
        <v>0</v>
      </c>
      <c r="AE582" s="175">
        <f t="shared" si="91"/>
        <v>0</v>
      </c>
      <c r="AF582" s="175">
        <f t="shared" si="91"/>
        <v>0</v>
      </c>
      <c r="AG582" s="175">
        <f t="shared" si="91"/>
        <v>0</v>
      </c>
      <c r="AH582" s="176">
        <f t="shared" si="91"/>
        <v>0</v>
      </c>
    </row>
    <row r="583" spans="1:35" ht="12.75" hidden="1" customHeight="1" outlineLevel="2" x14ac:dyDescent="0.25">
      <c r="B583" s="140"/>
      <c r="C583" s="141"/>
      <c r="D583" s="184"/>
      <c r="E583" s="143"/>
      <c r="F583" s="143"/>
      <c r="G583" s="143"/>
      <c r="H583" s="143"/>
      <c r="I583" s="143"/>
      <c r="J583" s="143"/>
      <c r="K583" s="177"/>
      <c r="L583" s="177"/>
      <c r="M583" s="177"/>
      <c r="N583" s="178"/>
      <c r="O583" s="178"/>
      <c r="P583" s="178"/>
      <c r="Q583" s="178"/>
      <c r="R583" s="178"/>
      <c r="S583" s="178"/>
      <c r="T583" s="178"/>
      <c r="U583" s="178"/>
      <c r="V583" s="178"/>
      <c r="W583" s="178"/>
      <c r="X583" s="178"/>
      <c r="Y583" s="178"/>
      <c r="Z583" s="178"/>
      <c r="AA583" s="178"/>
      <c r="AB583" s="178"/>
      <c r="AC583" s="178"/>
      <c r="AD583" s="178"/>
      <c r="AE583" s="178"/>
      <c r="AF583" s="178"/>
      <c r="AG583" s="178"/>
      <c r="AH583" s="179"/>
    </row>
    <row r="584" spans="1:35" ht="29.5" hidden="1" customHeight="1" outlineLevel="2" thickBot="1" x14ac:dyDescent="0.3">
      <c r="B584" s="140"/>
      <c r="C584" s="141"/>
      <c r="D584" s="197" t="s">
        <v>127</v>
      </c>
      <c r="E584" s="198"/>
      <c r="F584" s="198"/>
      <c r="G584" s="198"/>
      <c r="H584" s="198"/>
      <c r="I584" s="198"/>
      <c r="J584" s="198"/>
      <c r="K584" s="199">
        <f>SUM(K581:K583)</f>
        <v>8898</v>
      </c>
      <c r="L584" s="199">
        <f t="shared" ref="L584:AH584" si="92">SUM(L581:L583)</f>
        <v>8744</v>
      </c>
      <c r="M584" s="199">
        <f t="shared" si="92"/>
        <v>10179</v>
      </c>
      <c r="N584" s="200">
        <f t="shared" si="92"/>
        <v>9431</v>
      </c>
      <c r="O584" s="201">
        <f t="shared" si="92"/>
        <v>7801.6075531988099</v>
      </c>
      <c r="P584" s="200">
        <f t="shared" si="92"/>
        <v>7770.6581534989973</v>
      </c>
      <c r="Q584" s="200">
        <f t="shared" si="92"/>
        <v>8346.9206655117559</v>
      </c>
      <c r="R584" s="200">
        <f t="shared" si="92"/>
        <v>8365.2881201364144</v>
      </c>
      <c r="S584" s="200">
        <f t="shared" si="92"/>
        <v>8701.8040059194409</v>
      </c>
      <c r="T584" s="200">
        <f t="shared" si="92"/>
        <v>8860.7940513127051</v>
      </c>
      <c r="U584" s="200">
        <f t="shared" si="92"/>
        <v>11458.772927914359</v>
      </c>
      <c r="V584" s="200">
        <f t="shared" si="92"/>
        <v>12580.761160403821</v>
      </c>
      <c r="W584" s="200">
        <f t="shared" si="92"/>
        <v>9417.6243660766049</v>
      </c>
      <c r="X584" s="200">
        <f t="shared" si="92"/>
        <v>9501.2273511535368</v>
      </c>
      <c r="Y584" s="200">
        <f t="shared" si="92"/>
        <v>9090.3018818604596</v>
      </c>
      <c r="Z584" s="200">
        <f t="shared" si="92"/>
        <v>1779.29883482693</v>
      </c>
      <c r="AA584" s="200">
        <f t="shared" si="92"/>
        <v>-3444.8203011298947</v>
      </c>
      <c r="AB584" s="200">
        <f t="shared" si="92"/>
        <v>-1806.105979812831</v>
      </c>
      <c r="AC584" s="200">
        <f t="shared" si="92"/>
        <v>-123.43777845486306</v>
      </c>
      <c r="AD584" s="200">
        <f t="shared" si="92"/>
        <v>1665.9505720711099</v>
      </c>
      <c r="AE584" s="200">
        <f t="shared" si="92"/>
        <v>3563.2225011338596</v>
      </c>
      <c r="AF584" s="200">
        <f t="shared" si="92"/>
        <v>5574.2731385676379</v>
      </c>
      <c r="AG584" s="200">
        <f t="shared" si="92"/>
        <v>7701.1463023036031</v>
      </c>
      <c r="AH584" s="202">
        <f t="shared" si="92"/>
        <v>9951.2491937213381</v>
      </c>
    </row>
    <row r="585" spans="1:35" ht="12.75" hidden="1" customHeight="1" outlineLevel="2" x14ac:dyDescent="0.25">
      <c r="A585" s="34"/>
      <c r="B585" s="140"/>
      <c r="C585" s="141"/>
    </row>
    <row r="586" spans="1:35" ht="12.75" hidden="1" customHeight="1" outlineLevel="4" x14ac:dyDescent="0.25">
      <c r="A586" s="34"/>
      <c r="B586" s="140"/>
      <c r="C586" s="141"/>
      <c r="D586" s="130" t="s">
        <v>72</v>
      </c>
    </row>
    <row r="587" spans="1:35" s="37" customFormat="1" ht="10.5" hidden="1" outlineLevel="4" x14ac:dyDescent="0.25">
      <c r="A587" s="34"/>
      <c r="B587" s="97"/>
      <c r="C587" s="125"/>
      <c r="D587" s="36" t="s">
        <v>128</v>
      </c>
      <c r="E587" s="131">
        <f>SUM(K587:AH587)</f>
        <v>0</v>
      </c>
      <c r="F587" s="203"/>
      <c r="G587" s="24"/>
      <c r="H587" s="24"/>
      <c r="I587" s="24"/>
      <c r="J587" s="24"/>
      <c r="K587" s="132">
        <f t="shared" ref="K587:AH587" si="93">IF(ROUND(K581-SUM(K503,K511),0)&lt;&gt;0,1,0)</f>
        <v>0</v>
      </c>
      <c r="L587" s="132">
        <f t="shared" si="93"/>
        <v>0</v>
      </c>
      <c r="M587" s="132">
        <f t="shared" si="93"/>
        <v>0</v>
      </c>
      <c r="N587" s="132">
        <f t="shared" si="93"/>
        <v>0</v>
      </c>
      <c r="O587" s="132">
        <f t="shared" si="93"/>
        <v>0</v>
      </c>
      <c r="P587" s="132">
        <f t="shared" si="93"/>
        <v>0</v>
      </c>
      <c r="Q587" s="132">
        <f t="shared" si="93"/>
        <v>0</v>
      </c>
      <c r="R587" s="132">
        <f t="shared" si="93"/>
        <v>0</v>
      </c>
      <c r="S587" s="132">
        <f t="shared" si="93"/>
        <v>0</v>
      </c>
      <c r="T587" s="132">
        <f t="shared" si="93"/>
        <v>0</v>
      </c>
      <c r="U587" s="132">
        <f t="shared" si="93"/>
        <v>0</v>
      </c>
      <c r="V587" s="132">
        <f t="shared" si="93"/>
        <v>0</v>
      </c>
      <c r="W587" s="132">
        <f t="shared" si="93"/>
        <v>0</v>
      </c>
      <c r="X587" s="132">
        <f t="shared" si="93"/>
        <v>0</v>
      </c>
      <c r="Y587" s="132">
        <f t="shared" si="93"/>
        <v>0</v>
      </c>
      <c r="Z587" s="132">
        <f t="shared" si="93"/>
        <v>0</v>
      </c>
      <c r="AA587" s="132">
        <f t="shared" si="93"/>
        <v>0</v>
      </c>
      <c r="AB587" s="132">
        <f t="shared" si="93"/>
        <v>0</v>
      </c>
      <c r="AC587" s="132">
        <f t="shared" si="93"/>
        <v>0</v>
      </c>
      <c r="AD587" s="132">
        <f t="shared" si="93"/>
        <v>0</v>
      </c>
      <c r="AE587" s="132">
        <f t="shared" si="93"/>
        <v>0</v>
      </c>
      <c r="AF587" s="132">
        <f t="shared" si="93"/>
        <v>0</v>
      </c>
      <c r="AG587" s="132">
        <f t="shared" si="93"/>
        <v>0</v>
      </c>
      <c r="AH587" s="132">
        <f t="shared" si="93"/>
        <v>0</v>
      </c>
    </row>
    <row r="588" spans="1:35" ht="12.75" hidden="1" customHeight="1" outlineLevel="4" x14ac:dyDescent="0.25">
      <c r="A588" s="34"/>
      <c r="B588" s="140"/>
      <c r="C588" s="141"/>
      <c r="D588" s="36" t="s">
        <v>149</v>
      </c>
      <c r="E588" s="131">
        <f>SUM(K588:AH588)</f>
        <v>0</v>
      </c>
      <c r="K588" s="132">
        <f>IF(ROUND(K577-'[1]Hist&amp;Budget_WC'!AZ$269,0)&lt;&gt;0,1,0)</f>
        <v>0</v>
      </c>
      <c r="L588" s="132">
        <f>IF(ROUND(L577-'[1]Hist&amp;Budget_WC'!BA$269,0)&lt;&gt;0,1,0)</f>
        <v>0</v>
      </c>
      <c r="M588" s="132">
        <f>IF(ROUND(M577-'[1]Hist&amp;Budget_WC'!BB$269,0)&lt;&gt;0,1,0)</f>
        <v>0</v>
      </c>
      <c r="N588" s="132">
        <f>IF(ROUND(N577-'[1]Hist&amp;Budget_WC'!BC$269,0)&lt;&gt;0,1,0)</f>
        <v>0</v>
      </c>
      <c r="O588" s="132">
        <f>IF(ROUND(O577-[1]Calcs_Wat!O$246,0)&lt;&gt;0,1,0)</f>
        <v>0</v>
      </c>
      <c r="P588" s="132">
        <f>IF(ROUND(P577-[1]Calcs_Wat!P$246,0)&lt;&gt;0,1,0)</f>
        <v>0</v>
      </c>
      <c r="Q588" s="132">
        <f>IF(ROUND(Q577-[1]Calcs_Wat!Q$246,0)&lt;&gt;0,1,0)</f>
        <v>0</v>
      </c>
      <c r="R588" s="132">
        <f>IF(ROUND(R577-[1]Calcs_Wat!R$246,0)&lt;&gt;0,1,0)</f>
        <v>0</v>
      </c>
      <c r="S588" s="132">
        <f>IF(ROUND(S577-[1]Calcs_Wat!S$246,0)&lt;&gt;0,1,0)</f>
        <v>0</v>
      </c>
      <c r="T588" s="132">
        <f>IF(ROUND(T577-[1]Calcs_Wat!T$246,0)&lt;&gt;0,1,0)</f>
        <v>0</v>
      </c>
      <c r="U588" s="132">
        <f>IF(ROUND(U577-[1]Calcs_Wat!U$246,0)&lt;&gt;0,1,0)</f>
        <v>0</v>
      </c>
      <c r="V588" s="132">
        <f>IF(ROUND(V577-[1]Calcs_Wat!V$246,0)&lt;&gt;0,1,0)</f>
        <v>0</v>
      </c>
      <c r="W588" s="132">
        <f>IF(ROUND(W577-[1]Calcs_Wat!W$246,0)&lt;&gt;0,1,0)</f>
        <v>0</v>
      </c>
      <c r="X588" s="132">
        <f>IF(ROUND(X577-[1]Calcs_Wat!X$246,0)&lt;&gt;0,1,0)</f>
        <v>0</v>
      </c>
      <c r="Y588" s="132">
        <f>IF(ROUND(Y577-[1]Calcs_Wat!Y$246,0)&lt;&gt;0,1,0)</f>
        <v>0</v>
      </c>
      <c r="Z588" s="132">
        <f>IF(ROUND(Z577-[1]Calcs_Wat!Z$246,0)&lt;&gt;0,1,0)</f>
        <v>0</v>
      </c>
      <c r="AA588" s="132">
        <f>IF(ROUND(AA577-[1]Calcs_Wat!AA$246,0)&lt;&gt;0,1,0)</f>
        <v>0</v>
      </c>
      <c r="AB588" s="132">
        <f>IF(ROUND(AB577-[1]Calcs_Wat!AB$246,0)&lt;&gt;0,1,0)</f>
        <v>0</v>
      </c>
      <c r="AC588" s="132">
        <f>IF(ROUND(AC577-[1]Calcs_Wat!AC$246,0)&lt;&gt;0,1,0)</f>
        <v>0</v>
      </c>
      <c r="AD588" s="132">
        <f>IF(ROUND(AD577-[1]Calcs_Wat!AD$246,0)&lt;&gt;0,1,0)</f>
        <v>0</v>
      </c>
      <c r="AE588" s="132">
        <f>IF(ROUND(AE577-[1]Calcs_Wat!AE$246,0)&lt;&gt;0,1,0)</f>
        <v>0</v>
      </c>
      <c r="AF588" s="132">
        <f>IF(ROUND(AF577-[1]Calcs_Wat!AF$246,0)&lt;&gt;0,1,0)</f>
        <v>0</v>
      </c>
      <c r="AG588" s="132">
        <f>IF(ROUND(AG577-[1]Calcs_Wat!AG$246,0)&lt;&gt;0,1,0)</f>
        <v>0</v>
      </c>
      <c r="AH588" s="132">
        <f>IF(ROUND(AH577-[1]Calcs_Wat!AH$246,0)&lt;&gt;0,1,0)</f>
        <v>0</v>
      </c>
    </row>
    <row r="589" spans="1:35" ht="12.75" hidden="1" customHeight="1" outlineLevel="1" collapsed="1" x14ac:dyDescent="0.25">
      <c r="A589" s="34"/>
    </row>
    <row r="590" spans="1:35" s="10" customFormat="1" ht="13" collapsed="1" x14ac:dyDescent="0.2">
      <c r="A590" s="32">
        <f ca="1">MAX(MAX($A$2:A589),$A$2*[1]Tables_A!$F$52)+Sxn</f>
        <v>2306</v>
      </c>
      <c r="B590" s="49" t="str">
        <f>[1]Gen_WC!$D$51</f>
        <v>Sewerage</v>
      </c>
      <c r="C590" s="7"/>
      <c r="D590" s="7"/>
      <c r="E590" s="8"/>
      <c r="F590" s="8"/>
      <c r="G590" s="8"/>
      <c r="H590" s="8"/>
      <c r="I590" s="8"/>
      <c r="J590" s="8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</row>
    <row r="591" spans="1:35" ht="12.75" hidden="1" customHeight="1" outlineLevel="1" x14ac:dyDescent="0.3">
      <c r="A591" s="34"/>
      <c r="D591" s="162"/>
      <c r="E591" s="143"/>
      <c r="F591" s="143"/>
      <c r="G591" s="143"/>
      <c r="H591" s="143"/>
      <c r="I591" s="25"/>
      <c r="J591" s="25"/>
      <c r="K591" s="25"/>
      <c r="L591" s="25"/>
      <c r="M591" s="25"/>
      <c r="N591" s="25"/>
      <c r="O591" s="223"/>
      <c r="P591" s="232"/>
      <c r="Q591" s="232"/>
      <c r="R591" s="232"/>
      <c r="S591" s="232"/>
      <c r="T591" s="232"/>
      <c r="U591" s="232"/>
      <c r="V591" s="232"/>
      <c r="W591" s="232"/>
      <c r="X591" s="232"/>
      <c r="Y591" s="232"/>
      <c r="Z591" s="232"/>
      <c r="AA591" s="232"/>
      <c r="AB591" s="232"/>
      <c r="AC591" s="232"/>
      <c r="AD591" s="232"/>
      <c r="AE591" s="232"/>
      <c r="AF591" s="232"/>
      <c r="AG591" s="232"/>
      <c r="AH591" s="232"/>
      <c r="AI591" s="232"/>
    </row>
    <row r="592" spans="1:35" s="37" customFormat="1" ht="12" hidden="1" outlineLevel="2" x14ac:dyDescent="0.25">
      <c r="A592" s="34"/>
      <c r="B592" s="39">
        <f ca="1">MAX($A$7:B591)+Sbsxn</f>
        <v>2306.0100000000002</v>
      </c>
      <c r="C592" s="40" t="str">
        <f>PLC</f>
        <v>Comprehensive Income Statement</v>
      </c>
      <c r="D592" s="50"/>
      <c r="E592" s="24"/>
      <c r="F592" s="24"/>
      <c r="G592" s="24"/>
      <c r="H592" s="24"/>
      <c r="I592" s="24"/>
      <c r="J592" s="24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</row>
    <row r="593" spans="1:34" s="37" customFormat="1" ht="12.5" hidden="1" outlineLevel="2" thickBot="1" x14ac:dyDescent="0.3">
      <c r="A593" s="34"/>
      <c r="B593" s="39"/>
      <c r="C593" s="48"/>
      <c r="D593" s="50"/>
      <c r="E593" s="24"/>
      <c r="F593" s="24"/>
      <c r="G593" s="24"/>
      <c r="H593" s="24"/>
      <c r="I593" s="24"/>
      <c r="J593" s="24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</row>
    <row r="594" spans="1:34" s="69" customFormat="1" ht="13.4" hidden="1" customHeight="1" outlineLevel="2" x14ac:dyDescent="0.3">
      <c r="A594" s="65"/>
      <c r="B594" s="39"/>
      <c r="C594" s="48"/>
      <c r="D594" s="66" t="str">
        <f>MdlClient&amp;" Long Term Financial Plan "&amp;$E$39</f>
        <v>Federation Council Long Term Financial Plan 2021/22 - 2031/32</v>
      </c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8"/>
    </row>
    <row r="595" spans="1:34" s="69" customFormat="1" ht="13.4" hidden="1" customHeight="1" outlineLevel="2" thickBot="1" x14ac:dyDescent="0.35">
      <c r="A595" s="65"/>
      <c r="B595" s="39"/>
      <c r="C595" s="48"/>
      <c r="D595" s="70" t="str">
        <f>B590&amp;" - Income Statement Projections"</f>
        <v>Sewerage - Income Statement Projections</v>
      </c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D595" s="71"/>
      <c r="AE595" s="71"/>
      <c r="AF595" s="71"/>
      <c r="AG595" s="71"/>
      <c r="AH595" s="72"/>
    </row>
    <row r="596" spans="1:34" s="69" customFormat="1" ht="24.5" hidden="1" outlineLevel="2" thickBot="1" x14ac:dyDescent="0.35">
      <c r="A596" s="65"/>
      <c r="B596" s="39"/>
      <c r="C596" s="48"/>
      <c r="D596" s="73"/>
      <c r="E596" s="74"/>
      <c r="F596" s="74"/>
      <c r="G596" s="74"/>
      <c r="H596" s="74"/>
      <c r="I596" s="74"/>
      <c r="J596" s="74"/>
      <c r="K596" s="75" t="s">
        <v>41</v>
      </c>
      <c r="L596" s="75" t="s">
        <v>41</v>
      </c>
      <c r="M596" s="75" t="s">
        <v>41</v>
      </c>
      <c r="N596" s="76" t="s">
        <v>42</v>
      </c>
      <c r="O596" s="77" t="s">
        <v>43</v>
      </c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  <c r="AH596" s="79"/>
    </row>
    <row r="597" spans="1:34" s="69" customFormat="1" ht="12" hidden="1" outlineLevel="2" x14ac:dyDescent="0.3">
      <c r="A597" s="65"/>
      <c r="B597" s="39"/>
      <c r="C597" s="48"/>
      <c r="D597" s="80" t="s">
        <v>44</v>
      </c>
      <c r="E597" s="81"/>
      <c r="F597" s="81"/>
      <c r="G597" s="81"/>
      <c r="H597" s="81"/>
      <c r="I597" s="81"/>
      <c r="J597" s="82"/>
      <c r="K597" s="84">
        <f>YEAR(K$29)</f>
        <v>2019</v>
      </c>
      <c r="L597" s="84">
        <f t="shared" ref="L597:AH597" si="94">YEAR(L$29)</f>
        <v>2020</v>
      </c>
      <c r="M597" s="84">
        <f t="shared" si="94"/>
        <v>2021</v>
      </c>
      <c r="N597" s="85">
        <f t="shared" si="94"/>
        <v>2022</v>
      </c>
      <c r="O597" s="86">
        <f t="shared" si="94"/>
        <v>2023</v>
      </c>
      <c r="P597" s="87">
        <f t="shared" si="94"/>
        <v>2024</v>
      </c>
      <c r="Q597" s="87">
        <f t="shared" si="94"/>
        <v>2025</v>
      </c>
      <c r="R597" s="87">
        <f t="shared" si="94"/>
        <v>2026</v>
      </c>
      <c r="S597" s="87">
        <f t="shared" si="94"/>
        <v>2027</v>
      </c>
      <c r="T597" s="87">
        <f t="shared" si="94"/>
        <v>2028</v>
      </c>
      <c r="U597" s="87">
        <f t="shared" si="94"/>
        <v>2029</v>
      </c>
      <c r="V597" s="87">
        <f t="shared" si="94"/>
        <v>2030</v>
      </c>
      <c r="W597" s="87">
        <f t="shared" si="94"/>
        <v>2031</v>
      </c>
      <c r="X597" s="87">
        <f t="shared" si="94"/>
        <v>2032</v>
      </c>
      <c r="Y597" s="87">
        <f t="shared" si="94"/>
        <v>2033</v>
      </c>
      <c r="Z597" s="87">
        <f t="shared" si="94"/>
        <v>2034</v>
      </c>
      <c r="AA597" s="87">
        <f t="shared" si="94"/>
        <v>2035</v>
      </c>
      <c r="AB597" s="87">
        <f t="shared" si="94"/>
        <v>2036</v>
      </c>
      <c r="AC597" s="87">
        <f t="shared" si="94"/>
        <v>2037</v>
      </c>
      <c r="AD597" s="87">
        <f t="shared" si="94"/>
        <v>2038</v>
      </c>
      <c r="AE597" s="87">
        <f t="shared" si="94"/>
        <v>2039</v>
      </c>
      <c r="AF597" s="87">
        <f t="shared" si="94"/>
        <v>2040</v>
      </c>
      <c r="AG597" s="87">
        <f t="shared" si="94"/>
        <v>2041</v>
      </c>
      <c r="AH597" s="88">
        <f t="shared" si="94"/>
        <v>2042</v>
      </c>
    </row>
    <row r="598" spans="1:34" s="69" customFormat="1" ht="12.5" hidden="1" outlineLevel="2" thickBot="1" x14ac:dyDescent="0.35">
      <c r="A598" s="65"/>
      <c r="B598" s="39"/>
      <c r="C598" s="48"/>
      <c r="D598" s="134"/>
      <c r="E598" s="90"/>
      <c r="F598" s="90"/>
      <c r="G598" s="90"/>
      <c r="H598" s="90"/>
      <c r="I598" s="90"/>
      <c r="J598" s="91"/>
      <c r="K598" s="92" t="s">
        <v>45</v>
      </c>
      <c r="L598" s="92" t="str">
        <f>$K$62</f>
        <v>$000s</v>
      </c>
      <c r="M598" s="92" t="str">
        <f t="shared" ref="M598:AH598" si="95">$K$62</f>
        <v>$000s</v>
      </c>
      <c r="N598" s="93" t="str">
        <f t="shared" si="95"/>
        <v>$000s</v>
      </c>
      <c r="O598" s="94" t="str">
        <f t="shared" si="95"/>
        <v>$000s</v>
      </c>
      <c r="P598" s="95" t="str">
        <f t="shared" si="95"/>
        <v>$000s</v>
      </c>
      <c r="Q598" s="95" t="str">
        <f t="shared" si="95"/>
        <v>$000s</v>
      </c>
      <c r="R598" s="95" t="str">
        <f t="shared" si="95"/>
        <v>$000s</v>
      </c>
      <c r="S598" s="95" t="str">
        <f t="shared" si="95"/>
        <v>$000s</v>
      </c>
      <c r="T598" s="95" t="str">
        <f t="shared" si="95"/>
        <v>$000s</v>
      </c>
      <c r="U598" s="95" t="str">
        <f t="shared" si="95"/>
        <v>$000s</v>
      </c>
      <c r="V598" s="95" t="str">
        <f t="shared" si="95"/>
        <v>$000s</v>
      </c>
      <c r="W598" s="95" t="str">
        <f t="shared" si="95"/>
        <v>$000s</v>
      </c>
      <c r="X598" s="95" t="str">
        <f t="shared" si="95"/>
        <v>$000s</v>
      </c>
      <c r="Y598" s="95" t="str">
        <f t="shared" si="95"/>
        <v>$000s</v>
      </c>
      <c r="Z598" s="95" t="str">
        <f t="shared" si="95"/>
        <v>$000s</v>
      </c>
      <c r="AA598" s="95" t="str">
        <f t="shared" si="95"/>
        <v>$000s</v>
      </c>
      <c r="AB598" s="95" t="str">
        <f t="shared" si="95"/>
        <v>$000s</v>
      </c>
      <c r="AC598" s="95" t="str">
        <f t="shared" si="95"/>
        <v>$000s</v>
      </c>
      <c r="AD598" s="95" t="str">
        <f t="shared" si="95"/>
        <v>$000s</v>
      </c>
      <c r="AE598" s="95" t="str">
        <f t="shared" si="95"/>
        <v>$000s</v>
      </c>
      <c r="AF598" s="95" t="str">
        <f t="shared" si="95"/>
        <v>$000s</v>
      </c>
      <c r="AG598" s="95" t="str">
        <f t="shared" si="95"/>
        <v>$000s</v>
      </c>
      <c r="AH598" s="96" t="str">
        <f t="shared" si="95"/>
        <v>$000s</v>
      </c>
    </row>
    <row r="599" spans="1:34" s="37" customFormat="1" ht="10.5" hidden="1" outlineLevel="2" x14ac:dyDescent="0.25">
      <c r="A599" s="34"/>
      <c r="B599" s="97"/>
      <c r="C599" s="98"/>
      <c r="D599" s="99"/>
      <c r="E599" s="24"/>
      <c r="F599" s="24"/>
      <c r="G599" s="24"/>
      <c r="H599" s="24"/>
      <c r="I599" s="24"/>
      <c r="J599" s="24"/>
      <c r="K599" s="100"/>
      <c r="L599" s="101"/>
      <c r="M599" s="10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102"/>
    </row>
    <row r="600" spans="1:34" s="37" customFormat="1" ht="10.5" hidden="1" outlineLevel="2" x14ac:dyDescent="0.25">
      <c r="A600" s="34"/>
      <c r="B600" s="97"/>
      <c r="C600" s="98"/>
      <c r="D600" s="103" t="s">
        <v>46</v>
      </c>
      <c r="E600" s="24"/>
      <c r="F600" s="24"/>
      <c r="G600" s="24"/>
      <c r="H600" s="24"/>
      <c r="I600" s="24"/>
      <c r="J600" s="24"/>
      <c r="K600" s="100"/>
      <c r="L600" s="101"/>
      <c r="M600" s="10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102"/>
    </row>
    <row r="601" spans="1:34" s="37" customFormat="1" ht="10.5" hidden="1" outlineLevel="2" x14ac:dyDescent="0.25">
      <c r="A601" s="34"/>
      <c r="B601" s="97"/>
      <c r="C601" s="98"/>
      <c r="D601" s="104" t="s">
        <v>47</v>
      </c>
      <c r="E601" s="24"/>
      <c r="F601" s="24"/>
      <c r="G601" s="24"/>
      <c r="H601" s="24"/>
      <c r="I601" s="24"/>
      <c r="J601" s="24"/>
      <c r="K601" s="105">
        <f>'[1]Hist&amp;Budget_WC'!BT$43+'[1]Hist&amp;Budget_WC'!BT$55</f>
        <v>3705</v>
      </c>
      <c r="L601" s="105">
        <f>'[1]Hist&amp;Budget_WC'!BU$43+'[1]Hist&amp;Budget_WC'!BU$55</f>
        <v>3887</v>
      </c>
      <c r="M601" s="105">
        <f>'[1]Hist&amp;Budget_WC'!BV$43+'[1]Hist&amp;Budget_WC'!BV$55</f>
        <v>4047</v>
      </c>
      <c r="N601" s="106">
        <f>[1]Calcs_Sew!N$34+[1]Calcs_Sew!N$46</f>
        <v>4062</v>
      </c>
      <c r="O601" s="106">
        <f>[1]Calcs_Sew!O$34+[1]Calcs_Sew!O$46</f>
        <v>4575</v>
      </c>
      <c r="P601" s="106">
        <f>[1]Calcs_Sew!P$34+[1]Calcs_Sew!P$46</f>
        <v>4849.5</v>
      </c>
      <c r="Q601" s="106">
        <f>[1]Calcs_Sew!Q$34+[1]Calcs_Sew!Q$46</f>
        <v>5140.47</v>
      </c>
      <c r="R601" s="106">
        <f>[1]Calcs_Sew!R$34+[1]Calcs_Sew!R$46</f>
        <v>5448.8982000000015</v>
      </c>
      <c r="S601" s="106">
        <f>[1]Calcs_Sew!S$34+[1]Calcs_Sew!S$46</f>
        <v>5721.3431100000016</v>
      </c>
      <c r="T601" s="106">
        <f>[1]Calcs_Sew!T$34+[1]Calcs_Sew!T$46</f>
        <v>6007.4102655000015</v>
      </c>
      <c r="U601" s="106">
        <f>[1]Calcs_Sew!U$34+[1]Calcs_Sew!U$46</f>
        <v>6247.7066761200022</v>
      </c>
      <c r="V601" s="106">
        <f>[1]Calcs_Sew!V$34+[1]Calcs_Sew!V$46</f>
        <v>6497.6149431648028</v>
      </c>
      <c r="W601" s="106">
        <f>[1]Calcs_Sew!W$34+[1]Calcs_Sew!W$46</f>
        <v>6660.055316743922</v>
      </c>
      <c r="X601" s="106">
        <f>[1]Calcs_Sew!X$34+[1]Calcs_Sew!X$46</f>
        <v>6826.5566996625193</v>
      </c>
      <c r="Y601" s="106">
        <f>[1]Calcs_Sew!Y$34+[1]Calcs_Sew!Y$46</f>
        <v>6826.5566996625193</v>
      </c>
      <c r="Z601" s="106">
        <f>[1]Calcs_Sew!Z$34+[1]Calcs_Sew!Z$46</f>
        <v>6826.5566996625193</v>
      </c>
      <c r="AA601" s="106">
        <f>[1]Calcs_Sew!AA$34+[1]Calcs_Sew!AA$46</f>
        <v>6826.5566996625193</v>
      </c>
      <c r="AB601" s="106">
        <f>[1]Calcs_Sew!AB$34+[1]Calcs_Sew!AB$46</f>
        <v>6826.5566996625193</v>
      </c>
      <c r="AC601" s="106">
        <f>[1]Calcs_Sew!AC$34+[1]Calcs_Sew!AC$46</f>
        <v>6826.5566996625193</v>
      </c>
      <c r="AD601" s="106">
        <f>[1]Calcs_Sew!AD$34+[1]Calcs_Sew!AD$46</f>
        <v>6826.5566996625193</v>
      </c>
      <c r="AE601" s="106">
        <f>[1]Calcs_Sew!AE$34+[1]Calcs_Sew!AE$46</f>
        <v>6826.5566996625193</v>
      </c>
      <c r="AF601" s="106">
        <f>[1]Calcs_Sew!AF$34+[1]Calcs_Sew!AF$46</f>
        <v>6826.5566996625193</v>
      </c>
      <c r="AG601" s="106">
        <f>[1]Calcs_Sew!AG$34+[1]Calcs_Sew!AG$46</f>
        <v>6826.5566996625193</v>
      </c>
      <c r="AH601" s="107">
        <f>[1]Calcs_Sew!AH$34+[1]Calcs_Sew!AH$46</f>
        <v>6826.5566996625193</v>
      </c>
    </row>
    <row r="602" spans="1:34" s="37" customFormat="1" ht="10.5" hidden="1" outlineLevel="2" x14ac:dyDescent="0.25">
      <c r="A602" s="34"/>
      <c r="B602" s="97"/>
      <c r="C602" s="98"/>
      <c r="D602" s="104" t="s">
        <v>48</v>
      </c>
      <c r="E602" s="24"/>
      <c r="F602" s="24"/>
      <c r="G602" s="24"/>
      <c r="H602" s="24"/>
      <c r="I602" s="24"/>
      <c r="J602" s="24"/>
      <c r="K602" s="105">
        <f>SUM('[1]Hist&amp;Budget_WC'!BT$44:BT$46)</f>
        <v>543</v>
      </c>
      <c r="L602" s="105">
        <f>SUM('[1]Hist&amp;Budget_WC'!BU$44:BU$46)</f>
        <v>503</v>
      </c>
      <c r="M602" s="105">
        <f>SUM('[1]Hist&amp;Budget_WC'!BV$44:BV$46)</f>
        <v>527</v>
      </c>
      <c r="N602" s="106">
        <f>SUM([1]Calcs_Sew!N$35:N$37)</f>
        <v>645</v>
      </c>
      <c r="O602" s="106">
        <f>SUM([1]Calcs_Sew!O$35:O$37)</f>
        <v>777</v>
      </c>
      <c r="P602" s="106">
        <f>SUM([1]Calcs_Sew!P$35:P$37)</f>
        <v>823.62</v>
      </c>
      <c r="Q602" s="106">
        <f>SUM([1]Calcs_Sew!Q$35:Q$37)</f>
        <v>873.0372000000001</v>
      </c>
      <c r="R602" s="106">
        <f>SUM([1]Calcs_Sew!R$35:R$37)</f>
        <v>925.41943200000026</v>
      </c>
      <c r="S602" s="106">
        <f>SUM([1]Calcs_Sew!S$35:S$37)</f>
        <v>971.6904036000002</v>
      </c>
      <c r="T602" s="106">
        <f>SUM([1]Calcs_Sew!T$35:T$37)</f>
        <v>1020.2749237800003</v>
      </c>
      <c r="U602" s="106">
        <f>SUM([1]Calcs_Sew!U$35:U$37)</f>
        <v>1061.0859207312003</v>
      </c>
      <c r="V602" s="106">
        <f>SUM([1]Calcs_Sew!V$35:V$37)</f>
        <v>1103.5293575604485</v>
      </c>
      <c r="W602" s="106">
        <f>SUM([1]Calcs_Sew!W$35:W$37)</f>
        <v>1131.1175914994594</v>
      </c>
      <c r="X602" s="106">
        <f>SUM([1]Calcs_Sew!X$35:X$37)</f>
        <v>1159.3955312869459</v>
      </c>
      <c r="Y602" s="106">
        <f>SUM([1]Calcs_Sew!Y$35:Y$37)</f>
        <v>1159.3955312869459</v>
      </c>
      <c r="Z602" s="106">
        <f>SUM([1]Calcs_Sew!Z$35:Z$37)</f>
        <v>1159.3955312869459</v>
      </c>
      <c r="AA602" s="106">
        <f>SUM([1]Calcs_Sew!AA$35:AA$37)</f>
        <v>1159.3955312869459</v>
      </c>
      <c r="AB602" s="106">
        <f>SUM([1]Calcs_Sew!AB$35:AB$37)</f>
        <v>1159.3955312869459</v>
      </c>
      <c r="AC602" s="106">
        <f>SUM([1]Calcs_Sew!AC$35:AC$37)</f>
        <v>1159.3955312869459</v>
      </c>
      <c r="AD602" s="106">
        <f>SUM([1]Calcs_Sew!AD$35:AD$37)</f>
        <v>1159.3955312869459</v>
      </c>
      <c r="AE602" s="106">
        <f>SUM([1]Calcs_Sew!AE$35:AE$37)</f>
        <v>1159.3955312869459</v>
      </c>
      <c r="AF602" s="106">
        <f>SUM([1]Calcs_Sew!AF$35:AF$37)</f>
        <v>1159.3955312869459</v>
      </c>
      <c r="AG602" s="106">
        <f>SUM([1]Calcs_Sew!AG$35:AG$37)</f>
        <v>1159.3955312869459</v>
      </c>
      <c r="AH602" s="107">
        <f>SUM([1]Calcs_Sew!AH$35:AH$37)</f>
        <v>1159.3955312869459</v>
      </c>
    </row>
    <row r="603" spans="1:34" s="37" customFormat="1" ht="10.5" hidden="1" outlineLevel="2" x14ac:dyDescent="0.25">
      <c r="A603" s="34"/>
      <c r="B603" s="97"/>
      <c r="C603" s="98"/>
      <c r="D603" s="104" t="s">
        <v>49</v>
      </c>
      <c r="E603" s="24"/>
      <c r="F603" s="24"/>
      <c r="G603" s="24"/>
      <c r="H603" s="24"/>
      <c r="I603" s="24"/>
      <c r="J603" s="24"/>
      <c r="K603" s="105">
        <f>'[1]Hist&amp;Budget_WC'!BT$66</f>
        <v>204</v>
      </c>
      <c r="L603" s="105">
        <f>'[1]Hist&amp;Budget_WC'!BU$66</f>
        <v>121</v>
      </c>
      <c r="M603" s="105">
        <f>'[1]Hist&amp;Budget_WC'!BV$66</f>
        <v>44</v>
      </c>
      <c r="N603" s="106">
        <f>[1]Calcs_Sew!N$57</f>
        <v>86</v>
      </c>
      <c r="O603" s="106">
        <f>[1]Calcs_Sew!O$57</f>
        <v>55</v>
      </c>
      <c r="P603" s="106">
        <f>[1]Calcs_Sew!P$57</f>
        <v>56.374999999999993</v>
      </c>
      <c r="Q603" s="106">
        <f>[1]Calcs_Sew!Q$57</f>
        <v>57.784374999999997</v>
      </c>
      <c r="R603" s="106">
        <f>[1]Calcs_Sew!R$57</f>
        <v>59.228984374999996</v>
      </c>
      <c r="S603" s="106">
        <f>[1]Calcs_Sew!S$57</f>
        <v>60.709708984374984</v>
      </c>
      <c r="T603" s="106">
        <f>[1]Calcs_Sew!T$57</f>
        <v>62.227451708984354</v>
      </c>
      <c r="U603" s="106">
        <f>[1]Calcs_Sew!U$57</f>
        <v>63.783138001708963</v>
      </c>
      <c r="V603" s="106">
        <f>[1]Calcs_Sew!V$57</f>
        <v>65.377716451751681</v>
      </c>
      <c r="W603" s="106">
        <f>[1]Calcs_Sew!W$57</f>
        <v>67.012159363045456</v>
      </c>
      <c r="X603" s="106">
        <f>[1]Calcs_Sew!X$57</f>
        <v>68.687463347121593</v>
      </c>
      <c r="Y603" s="106">
        <f>[1]Calcs_Sew!Y$57</f>
        <v>70.404649930799621</v>
      </c>
      <c r="Z603" s="106">
        <f>[1]Calcs_Sew!Z$57</f>
        <v>72.164766179069602</v>
      </c>
      <c r="AA603" s="106">
        <f>[1]Calcs_Sew!AA$57</f>
        <v>73.968885333546339</v>
      </c>
      <c r="AB603" s="106">
        <f>[1]Calcs_Sew!AB$57</f>
        <v>75.818107466884996</v>
      </c>
      <c r="AC603" s="106">
        <f>[1]Calcs_Sew!AC$57</f>
        <v>77.713560153557111</v>
      </c>
      <c r="AD603" s="106">
        <f>[1]Calcs_Sew!AD$57</f>
        <v>79.656399157396024</v>
      </c>
      <c r="AE603" s="106">
        <f>[1]Calcs_Sew!AE$57</f>
        <v>81.64780913633092</v>
      </c>
      <c r="AF603" s="106">
        <f>[1]Calcs_Sew!AF$57</f>
        <v>83.689004364739191</v>
      </c>
      <c r="AG603" s="106">
        <f>[1]Calcs_Sew!AG$57</f>
        <v>85.781229473857664</v>
      </c>
      <c r="AH603" s="107">
        <f>[1]Calcs_Sew!AH$57</f>
        <v>87.925760210704084</v>
      </c>
    </row>
    <row r="604" spans="1:34" s="37" customFormat="1" ht="10.5" hidden="1" outlineLevel="2" x14ac:dyDescent="0.25">
      <c r="A604" s="34"/>
      <c r="B604" s="97"/>
      <c r="C604" s="98"/>
      <c r="D604" s="104" t="s">
        <v>50</v>
      </c>
      <c r="E604" s="24"/>
      <c r="F604" s="24"/>
      <c r="G604" s="24"/>
      <c r="H604" s="24"/>
      <c r="I604" s="24"/>
      <c r="J604" s="24"/>
      <c r="K604" s="105">
        <f>SUM('[1]Hist&amp;Budget_WC'!BT$56:BT$61,'[1]Hist&amp;Budget_WC'!BT$67)</f>
        <v>33</v>
      </c>
      <c r="L604" s="105">
        <f>SUM('[1]Hist&amp;Budget_WC'!BU$56:BU$61,'[1]Hist&amp;Budget_WC'!BU$67)</f>
        <v>28</v>
      </c>
      <c r="M604" s="105">
        <f>SUM('[1]Hist&amp;Budget_WC'!BV$56:BV$61,'[1]Hist&amp;Budget_WC'!BV$67)</f>
        <v>35</v>
      </c>
      <c r="N604" s="106">
        <f>SUM([1]Calcs_Sew!N$47:N$52,[1]Calcs_Sew!N$58)</f>
        <v>44</v>
      </c>
      <c r="O604" s="106">
        <f>SUM([1]Calcs_Sew!O$47:O$52,[1]Calcs_Sew!O$58)</f>
        <v>48</v>
      </c>
      <c r="P604" s="106">
        <f>SUM([1]Calcs_Sew!P$47:P$52,[1]Calcs_Sew!P$58)</f>
        <v>49.199999999999996</v>
      </c>
      <c r="Q604" s="106">
        <f>SUM([1]Calcs_Sew!Q$47:Q$52,[1]Calcs_Sew!Q$58)</f>
        <v>50.429999999999993</v>
      </c>
      <c r="R604" s="106">
        <f>SUM([1]Calcs_Sew!R$47:R$52,[1]Calcs_Sew!R$58)</f>
        <v>51.690749999999994</v>
      </c>
      <c r="S604" s="106">
        <f>SUM([1]Calcs_Sew!S$47:S$52,[1]Calcs_Sew!S$58)</f>
        <v>52.983018749999985</v>
      </c>
      <c r="T604" s="106">
        <f>SUM([1]Calcs_Sew!T$47:T$52,[1]Calcs_Sew!T$58)</f>
        <v>54.307594218749983</v>
      </c>
      <c r="U604" s="106">
        <f>SUM([1]Calcs_Sew!U$47:U$52,[1]Calcs_Sew!U$58)</f>
        <v>55.665284074218732</v>
      </c>
      <c r="V604" s="106">
        <f>SUM([1]Calcs_Sew!V$47:V$52,[1]Calcs_Sew!V$58)</f>
        <v>57.056916176074189</v>
      </c>
      <c r="W604" s="106">
        <f>SUM([1]Calcs_Sew!W$47:W$52,[1]Calcs_Sew!W$58)</f>
        <v>58.483339080476043</v>
      </c>
      <c r="X604" s="106">
        <f>SUM([1]Calcs_Sew!X$47:X$52,[1]Calcs_Sew!X$58)</f>
        <v>59.94542255748793</v>
      </c>
      <c r="Y604" s="106">
        <f>SUM([1]Calcs_Sew!Y$47:Y$52,[1]Calcs_Sew!Y$58)</f>
        <v>61.444058121425115</v>
      </c>
      <c r="Z604" s="106">
        <f>SUM([1]Calcs_Sew!Z$47:Z$52,[1]Calcs_Sew!Z$58)</f>
        <v>62.980159574460743</v>
      </c>
      <c r="AA604" s="106">
        <f>SUM([1]Calcs_Sew!AA$47:AA$52,[1]Calcs_Sew!AA$58)</f>
        <v>64.55466356382226</v>
      </c>
      <c r="AB604" s="106">
        <f>SUM([1]Calcs_Sew!AB$47:AB$52,[1]Calcs_Sew!AB$58)</f>
        <v>66.16853015291781</v>
      </c>
      <c r="AC604" s="106">
        <f>SUM([1]Calcs_Sew!AC$47:AC$52,[1]Calcs_Sew!AC$58)</f>
        <v>67.822743406740756</v>
      </c>
      <c r="AD604" s="106">
        <f>SUM([1]Calcs_Sew!AD$47:AD$52,[1]Calcs_Sew!AD$58)</f>
        <v>69.518311991909258</v>
      </c>
      <c r="AE604" s="106">
        <f>SUM([1]Calcs_Sew!AE$47:AE$52,[1]Calcs_Sew!AE$58)</f>
        <v>71.256269791706984</v>
      </c>
      <c r="AF604" s="106">
        <f>SUM([1]Calcs_Sew!AF$47:AF$52,[1]Calcs_Sew!AF$58)</f>
        <v>73.037676536499646</v>
      </c>
      <c r="AG604" s="106">
        <f>SUM([1]Calcs_Sew!AG$47:AG$52,[1]Calcs_Sew!AG$58)</f>
        <v>74.863618449912138</v>
      </c>
      <c r="AH604" s="107">
        <f>SUM([1]Calcs_Sew!AH$47:AH$52,[1]Calcs_Sew!AH$58)</f>
        <v>76.73520891115993</v>
      </c>
    </row>
    <row r="605" spans="1:34" s="37" customFormat="1" ht="10.5" hidden="1" outlineLevel="2" x14ac:dyDescent="0.25">
      <c r="A605" s="34"/>
      <c r="B605" s="97"/>
      <c r="C605" s="98"/>
      <c r="D605" s="104" t="s">
        <v>51</v>
      </c>
      <c r="E605" s="24"/>
      <c r="F605" s="24"/>
      <c r="G605" s="24"/>
      <c r="H605" s="24"/>
      <c r="I605" s="24"/>
      <c r="J605" s="24"/>
      <c r="K605" s="105">
        <f>SUM('[1]Hist&amp;Budget_WC'!BT$47:BT$48,'[1]Hist&amp;Budget_WC'!BT$53:BT$54)</f>
        <v>146</v>
      </c>
      <c r="L605" s="105">
        <f>SUM('[1]Hist&amp;Budget_WC'!BU$47:BU$48,'[1]Hist&amp;Budget_WC'!BU$53:BU$54)</f>
        <v>165</v>
      </c>
      <c r="M605" s="105">
        <f>SUM('[1]Hist&amp;Budget_WC'!BV$47:BV$48,'[1]Hist&amp;Budget_WC'!BV$53:BV$54)</f>
        <v>68</v>
      </c>
      <c r="N605" s="106">
        <f>SUM([1]Calcs_Sew!N$38:N$39,[1]Calcs_Sew!N$44:N$45)</f>
        <v>70</v>
      </c>
      <c r="O605" s="106">
        <f>SUM([1]Calcs_Sew!O$38:O$39,[1]Calcs_Sew!O$44:O$45)</f>
        <v>66</v>
      </c>
      <c r="P605" s="106">
        <f>SUM([1]Calcs_Sew!P$38:P$39,[1]Calcs_Sew!P$44:P$45)</f>
        <v>66</v>
      </c>
      <c r="Q605" s="106">
        <f>SUM([1]Calcs_Sew!Q$38:Q$39,[1]Calcs_Sew!Q$44:Q$45)</f>
        <v>66</v>
      </c>
      <c r="R605" s="106">
        <f>SUM([1]Calcs_Sew!R$38:R$39,[1]Calcs_Sew!R$44:R$45)</f>
        <v>66</v>
      </c>
      <c r="S605" s="106">
        <f>SUM([1]Calcs_Sew!S$38:S$39,[1]Calcs_Sew!S$44:S$45)</f>
        <v>66</v>
      </c>
      <c r="T605" s="106">
        <f>SUM([1]Calcs_Sew!T$38:T$39,[1]Calcs_Sew!T$44:T$45)</f>
        <v>66</v>
      </c>
      <c r="U605" s="106">
        <f>SUM([1]Calcs_Sew!U$38:U$39,[1]Calcs_Sew!U$44:U$45)</f>
        <v>66</v>
      </c>
      <c r="V605" s="106">
        <f>SUM([1]Calcs_Sew!V$38:V$39,[1]Calcs_Sew!V$44:V$45)</f>
        <v>66</v>
      </c>
      <c r="W605" s="106">
        <f>SUM([1]Calcs_Sew!W$38:W$39,[1]Calcs_Sew!W$44:W$45)</f>
        <v>66</v>
      </c>
      <c r="X605" s="106">
        <f>SUM([1]Calcs_Sew!X$38:X$39,[1]Calcs_Sew!X$44:X$45)</f>
        <v>66</v>
      </c>
      <c r="Y605" s="106">
        <f>SUM([1]Calcs_Sew!Y$38:Y$39,[1]Calcs_Sew!Y$44:Y$45)</f>
        <v>66</v>
      </c>
      <c r="Z605" s="106">
        <f>SUM([1]Calcs_Sew!Z$38:Z$39,[1]Calcs_Sew!Z$44:Z$45)</f>
        <v>66</v>
      </c>
      <c r="AA605" s="106">
        <f>SUM([1]Calcs_Sew!AA$38:AA$39,[1]Calcs_Sew!AA$44:AA$45)</f>
        <v>66</v>
      </c>
      <c r="AB605" s="106">
        <f>SUM([1]Calcs_Sew!AB$38:AB$39,[1]Calcs_Sew!AB$44:AB$45)</f>
        <v>66</v>
      </c>
      <c r="AC605" s="106">
        <f>SUM([1]Calcs_Sew!AC$38:AC$39,[1]Calcs_Sew!AC$44:AC$45)</f>
        <v>66</v>
      </c>
      <c r="AD605" s="106">
        <f>SUM([1]Calcs_Sew!AD$38:AD$39,[1]Calcs_Sew!AD$44:AD$45)</f>
        <v>66</v>
      </c>
      <c r="AE605" s="106">
        <f>SUM([1]Calcs_Sew!AE$38:AE$39,[1]Calcs_Sew!AE$44:AE$45)</f>
        <v>66</v>
      </c>
      <c r="AF605" s="106">
        <f>SUM([1]Calcs_Sew!AF$38:AF$39,[1]Calcs_Sew!AF$44:AF$45)</f>
        <v>66</v>
      </c>
      <c r="AG605" s="106">
        <f>SUM([1]Calcs_Sew!AG$38:AG$39,[1]Calcs_Sew!AG$44:AG$45)</f>
        <v>66</v>
      </c>
      <c r="AH605" s="107">
        <f>SUM([1]Calcs_Sew!AH$38:AH$39,[1]Calcs_Sew!AH$44:AH$45)</f>
        <v>66</v>
      </c>
    </row>
    <row r="606" spans="1:34" s="37" customFormat="1" ht="10.5" hidden="1" outlineLevel="2" x14ac:dyDescent="0.25">
      <c r="A606" s="34"/>
      <c r="B606" s="97"/>
      <c r="C606" s="98"/>
      <c r="D606" s="104" t="s">
        <v>52</v>
      </c>
      <c r="E606" s="24"/>
      <c r="F606" s="24"/>
      <c r="G606" s="24"/>
      <c r="H606" s="24"/>
      <c r="I606" s="24"/>
      <c r="J606" s="24"/>
      <c r="K606" s="105">
        <f>SUM('[1]Hist&amp;Budget_WC'!BT$49:BT$50,'[1]Hist&amp;Budget_WC'!BT$52)</f>
        <v>36</v>
      </c>
      <c r="L606" s="105">
        <f>SUM('[1]Hist&amp;Budget_WC'!BU$49:BU$50,'[1]Hist&amp;Budget_WC'!BU$52)</f>
        <v>49</v>
      </c>
      <c r="M606" s="105">
        <f>SUM('[1]Hist&amp;Budget_WC'!BV$49:BV$50,'[1]Hist&amp;Budget_WC'!BV$52)</f>
        <v>60</v>
      </c>
      <c r="N606" s="106">
        <f>SUM([1]Calcs_Sew!N$40:N$41,[1]Calcs_Sew!N$43)</f>
        <v>0</v>
      </c>
      <c r="O606" s="106">
        <f>SUM([1]Calcs_Sew!O$40:O$41,[1]Calcs_Sew!O$43)</f>
        <v>0</v>
      </c>
      <c r="P606" s="106">
        <f>SUM([1]Calcs_Sew!P$40:P$41,[1]Calcs_Sew!P$43)</f>
        <v>0</v>
      </c>
      <c r="Q606" s="106">
        <f>SUM([1]Calcs_Sew!Q$40:Q$41,[1]Calcs_Sew!Q$43)</f>
        <v>101.5</v>
      </c>
      <c r="R606" s="106">
        <f>SUM([1]Calcs_Sew!R$40:R$41,[1]Calcs_Sew!R$43)</f>
        <v>378</v>
      </c>
      <c r="S606" s="106">
        <f>SUM([1]Calcs_Sew!S$40:S$41,[1]Calcs_Sew!S$43)</f>
        <v>1490.5</v>
      </c>
      <c r="T606" s="106">
        <f>SUM([1]Calcs_Sew!T$40:T$41,[1]Calcs_Sew!T$43)</f>
        <v>3201</v>
      </c>
      <c r="U606" s="106">
        <f>SUM([1]Calcs_Sew!U$40:U$41,[1]Calcs_Sew!U$43)</f>
        <v>4279.5</v>
      </c>
      <c r="V606" s="106">
        <f>SUM([1]Calcs_Sew!V$40:V$41,[1]Calcs_Sew!V$43)</f>
        <v>2267</v>
      </c>
      <c r="W606" s="106">
        <f>SUM([1]Calcs_Sew!W$40:W$41,[1]Calcs_Sew!W$43)</f>
        <v>647</v>
      </c>
      <c r="X606" s="106">
        <f>SUM([1]Calcs_Sew!X$40:X$41,[1]Calcs_Sew!X$43)</f>
        <v>0</v>
      </c>
      <c r="Y606" s="106">
        <f>SUM([1]Calcs_Sew!Y$40:Y$41,[1]Calcs_Sew!Y$43)</f>
        <v>0</v>
      </c>
      <c r="Z606" s="106">
        <f>SUM([1]Calcs_Sew!Z$40:Z$41,[1]Calcs_Sew!Z$43)</f>
        <v>0</v>
      </c>
      <c r="AA606" s="106">
        <f>SUM([1]Calcs_Sew!AA$40:AA$41,[1]Calcs_Sew!AA$43)</f>
        <v>0</v>
      </c>
      <c r="AB606" s="106">
        <f>SUM([1]Calcs_Sew!AB$40:AB$41,[1]Calcs_Sew!AB$43)</f>
        <v>0</v>
      </c>
      <c r="AC606" s="106">
        <f>SUM([1]Calcs_Sew!AC$40:AC$41,[1]Calcs_Sew!AC$43)</f>
        <v>0</v>
      </c>
      <c r="AD606" s="106">
        <f>SUM([1]Calcs_Sew!AD$40:AD$41,[1]Calcs_Sew!AD$43)</f>
        <v>0</v>
      </c>
      <c r="AE606" s="106">
        <f>SUM([1]Calcs_Sew!AE$40:AE$41,[1]Calcs_Sew!AE$43)</f>
        <v>0</v>
      </c>
      <c r="AF606" s="106">
        <f>SUM([1]Calcs_Sew!AF$40:AF$41,[1]Calcs_Sew!AF$43)</f>
        <v>0</v>
      </c>
      <c r="AG606" s="106">
        <f>SUM([1]Calcs_Sew!AG$40:AG$41,[1]Calcs_Sew!AG$43)</f>
        <v>0</v>
      </c>
      <c r="AH606" s="107">
        <f>SUM([1]Calcs_Sew!AH$40:AH$41,[1]Calcs_Sew!AH$43)</f>
        <v>0</v>
      </c>
    </row>
    <row r="607" spans="1:34" s="37" customFormat="1" ht="10.5" hidden="1" outlineLevel="2" x14ac:dyDescent="0.25">
      <c r="A607" s="34"/>
      <c r="B607" s="97"/>
      <c r="C607" s="98"/>
      <c r="D607" s="104" t="s">
        <v>53</v>
      </c>
      <c r="E607" s="24"/>
      <c r="F607" s="24"/>
      <c r="G607" s="24"/>
      <c r="H607" s="24"/>
      <c r="I607" s="24"/>
      <c r="J607" s="24"/>
      <c r="K607" s="105">
        <f>'[1]Hist&amp;Budget_WC'!BT$51</f>
        <v>0</v>
      </c>
      <c r="L607" s="105">
        <f>'[1]Hist&amp;Budget_WC'!BU$51</f>
        <v>0</v>
      </c>
      <c r="M607" s="105">
        <f>'[1]Hist&amp;Budget_WC'!BV$51</f>
        <v>0</v>
      </c>
      <c r="N607" s="106">
        <f>[1]Calcs_Sew!N$42</f>
        <v>0</v>
      </c>
      <c r="O607" s="106">
        <f>[1]Calcs_Sew!O$42</f>
        <v>0</v>
      </c>
      <c r="P607" s="106">
        <f>[1]Calcs_Sew!P$42</f>
        <v>0</v>
      </c>
      <c r="Q607" s="106">
        <f>[1]Calcs_Sew!Q$42</f>
        <v>0</v>
      </c>
      <c r="R607" s="106">
        <f>[1]Calcs_Sew!R$42</f>
        <v>0</v>
      </c>
      <c r="S607" s="106">
        <f>[1]Calcs_Sew!S$42</f>
        <v>0</v>
      </c>
      <c r="T607" s="106">
        <f>[1]Calcs_Sew!T$42</f>
        <v>0</v>
      </c>
      <c r="U607" s="106">
        <f>[1]Calcs_Sew!U$42</f>
        <v>0</v>
      </c>
      <c r="V607" s="106">
        <f>[1]Calcs_Sew!V$42</f>
        <v>0</v>
      </c>
      <c r="W607" s="106">
        <f>[1]Calcs_Sew!W$42</f>
        <v>0</v>
      </c>
      <c r="X607" s="106">
        <f>[1]Calcs_Sew!X$42</f>
        <v>0</v>
      </c>
      <c r="Y607" s="106">
        <f>[1]Calcs_Sew!Y$42</f>
        <v>0</v>
      </c>
      <c r="Z607" s="106">
        <f>[1]Calcs_Sew!Z$42</f>
        <v>0</v>
      </c>
      <c r="AA607" s="106">
        <f>[1]Calcs_Sew!AA$42</f>
        <v>0</v>
      </c>
      <c r="AB607" s="106">
        <f>[1]Calcs_Sew!AB$42</f>
        <v>0</v>
      </c>
      <c r="AC607" s="106">
        <f>[1]Calcs_Sew!AC$42</f>
        <v>0</v>
      </c>
      <c r="AD607" s="106">
        <f>[1]Calcs_Sew!AD$42</f>
        <v>0</v>
      </c>
      <c r="AE607" s="106">
        <f>[1]Calcs_Sew!AE$42</f>
        <v>0</v>
      </c>
      <c r="AF607" s="106">
        <f>[1]Calcs_Sew!AF$42</f>
        <v>0</v>
      </c>
      <c r="AG607" s="106">
        <f>[1]Calcs_Sew!AG$42</f>
        <v>0</v>
      </c>
      <c r="AH607" s="107">
        <f>[1]Calcs_Sew!AH$42</f>
        <v>0</v>
      </c>
    </row>
    <row r="608" spans="1:34" s="37" customFormat="1" ht="10.5" hidden="1" outlineLevel="2" x14ac:dyDescent="0.25">
      <c r="A608" s="34"/>
      <c r="B608" s="97"/>
      <c r="C608" s="98"/>
      <c r="D608" s="104" t="s">
        <v>54</v>
      </c>
      <c r="E608" s="24"/>
      <c r="F608" s="24"/>
      <c r="G608" s="24"/>
      <c r="H608" s="24"/>
      <c r="I608" s="24"/>
      <c r="J608" s="24"/>
      <c r="K608" s="105">
        <f>MAX(0,'[1]Hist&amp;Budget_WC'!BT$104)+MAX(0,'[1]Hist&amp;Budget_WC'!BT$105)+MAX(0,'[1]Hist&amp;Budget_WC'!BT$108)+MAX(0,'[1]Hist&amp;Budget_WC'!BT$109)+MAX(0,'[1]Hist&amp;Budget_WC'!BT$110)</f>
        <v>0</v>
      </c>
      <c r="L608" s="105">
        <f>MAX(0,'[1]Hist&amp;Budget_WC'!BU$104)+MAX(0,'[1]Hist&amp;Budget_WC'!BU$105)+MAX(0,'[1]Hist&amp;Budget_WC'!BU$108)+MAX(0,'[1]Hist&amp;Budget_WC'!BU$109)+MAX(0,'[1]Hist&amp;Budget_WC'!BU$110)</f>
        <v>0</v>
      </c>
      <c r="M608" s="105">
        <f>MAX(0,'[1]Hist&amp;Budget_WC'!BV$104)+MAX(0,'[1]Hist&amp;Budget_WC'!BV$105)+MAX(0,'[1]Hist&amp;Budget_WC'!BV$108)+MAX(0,'[1]Hist&amp;Budget_WC'!BV$109)+MAX(0,'[1]Hist&amp;Budget_WC'!BV$110)</f>
        <v>0</v>
      </c>
      <c r="N608" s="106">
        <f>MAX(0,[1]Calcs_Sew!N$94)+MAX(0,[1]Calcs_Sew!N$95)+MAX(0,[1]Calcs_Sew!N$98)+MAX(0,[1]Calcs_Sew!N$99)+MAX(0,[1]Calcs_Sew!N$100)</f>
        <v>0</v>
      </c>
      <c r="O608" s="106">
        <f>MAX(0,[1]Calcs_Sew!O$94)+MAX(0,[1]Calcs_Sew!O$95)+MAX(0,[1]Calcs_Sew!O$98)+MAX(0,[1]Calcs_Sew!O$99)+MAX(0,[1]Calcs_Sew!O$100)</f>
        <v>0</v>
      </c>
      <c r="P608" s="106">
        <f>MAX(0,[1]Calcs_Sew!P$94)+MAX(0,[1]Calcs_Sew!P$95)+MAX(0,[1]Calcs_Sew!P$98)+MAX(0,[1]Calcs_Sew!P$99)+MAX(0,[1]Calcs_Sew!P$100)</f>
        <v>0</v>
      </c>
      <c r="Q608" s="106">
        <f>MAX(0,[1]Calcs_Sew!Q$94)+MAX(0,[1]Calcs_Sew!Q$95)+MAX(0,[1]Calcs_Sew!Q$98)+MAX(0,[1]Calcs_Sew!Q$99)+MAX(0,[1]Calcs_Sew!Q$100)</f>
        <v>0</v>
      </c>
      <c r="R608" s="106">
        <f>MAX(0,[1]Calcs_Sew!R$94)+MAX(0,[1]Calcs_Sew!R$95)+MAX(0,[1]Calcs_Sew!R$98)+MAX(0,[1]Calcs_Sew!R$99)+MAX(0,[1]Calcs_Sew!R$100)</f>
        <v>0</v>
      </c>
      <c r="S608" s="106">
        <f>MAX(0,[1]Calcs_Sew!S$94)+MAX(0,[1]Calcs_Sew!S$95)+MAX(0,[1]Calcs_Sew!S$98)+MAX(0,[1]Calcs_Sew!S$99)+MAX(0,[1]Calcs_Sew!S$100)</f>
        <v>0</v>
      </c>
      <c r="T608" s="106">
        <f>MAX(0,[1]Calcs_Sew!T$94)+MAX(0,[1]Calcs_Sew!T$95)+MAX(0,[1]Calcs_Sew!T$98)+MAX(0,[1]Calcs_Sew!T$99)+MAX(0,[1]Calcs_Sew!T$100)</f>
        <v>0</v>
      </c>
      <c r="U608" s="106">
        <f>MAX(0,[1]Calcs_Sew!U$94)+MAX(0,[1]Calcs_Sew!U$95)+MAX(0,[1]Calcs_Sew!U$98)+MAX(0,[1]Calcs_Sew!U$99)+MAX(0,[1]Calcs_Sew!U$100)</f>
        <v>0</v>
      </c>
      <c r="V608" s="106">
        <f>MAX(0,[1]Calcs_Sew!V$94)+MAX(0,[1]Calcs_Sew!V$95)+MAX(0,[1]Calcs_Sew!V$98)+MAX(0,[1]Calcs_Sew!V$99)+MAX(0,[1]Calcs_Sew!V$100)</f>
        <v>0</v>
      </c>
      <c r="W608" s="106">
        <f>MAX(0,[1]Calcs_Sew!W$94)+MAX(0,[1]Calcs_Sew!W$95)+MAX(0,[1]Calcs_Sew!W$98)+MAX(0,[1]Calcs_Sew!W$99)+MAX(0,[1]Calcs_Sew!W$100)</f>
        <v>0</v>
      </c>
      <c r="X608" s="106">
        <f>MAX(0,[1]Calcs_Sew!X$94)+MAX(0,[1]Calcs_Sew!X$95)+MAX(0,[1]Calcs_Sew!X$98)+MAX(0,[1]Calcs_Sew!X$99)+MAX(0,[1]Calcs_Sew!X$100)</f>
        <v>0</v>
      </c>
      <c r="Y608" s="106">
        <f>MAX(0,[1]Calcs_Sew!Y$94)+MAX(0,[1]Calcs_Sew!Y$95)+MAX(0,[1]Calcs_Sew!Y$98)+MAX(0,[1]Calcs_Sew!Y$99)+MAX(0,[1]Calcs_Sew!Y$100)</f>
        <v>0</v>
      </c>
      <c r="Z608" s="106">
        <f>MAX(0,[1]Calcs_Sew!Z$94)+MAX(0,[1]Calcs_Sew!Z$95)+MAX(0,[1]Calcs_Sew!Z$98)+MAX(0,[1]Calcs_Sew!Z$99)+MAX(0,[1]Calcs_Sew!Z$100)</f>
        <v>0</v>
      </c>
      <c r="AA608" s="106">
        <f>MAX(0,[1]Calcs_Sew!AA$94)+MAX(0,[1]Calcs_Sew!AA$95)+MAX(0,[1]Calcs_Sew!AA$98)+MAX(0,[1]Calcs_Sew!AA$99)+MAX(0,[1]Calcs_Sew!AA$100)</f>
        <v>0</v>
      </c>
      <c r="AB608" s="106">
        <f>MAX(0,[1]Calcs_Sew!AB$94)+MAX(0,[1]Calcs_Sew!AB$95)+MAX(0,[1]Calcs_Sew!AB$98)+MAX(0,[1]Calcs_Sew!AB$99)+MAX(0,[1]Calcs_Sew!AB$100)</f>
        <v>0</v>
      </c>
      <c r="AC608" s="106">
        <f>MAX(0,[1]Calcs_Sew!AC$94)+MAX(0,[1]Calcs_Sew!AC$95)+MAX(0,[1]Calcs_Sew!AC$98)+MAX(0,[1]Calcs_Sew!AC$99)+MAX(0,[1]Calcs_Sew!AC$100)</f>
        <v>0</v>
      </c>
      <c r="AD608" s="106">
        <f>MAX(0,[1]Calcs_Sew!AD$94)+MAX(0,[1]Calcs_Sew!AD$95)+MAX(0,[1]Calcs_Sew!AD$98)+MAX(0,[1]Calcs_Sew!AD$99)+MAX(0,[1]Calcs_Sew!AD$100)</f>
        <v>0</v>
      </c>
      <c r="AE608" s="106">
        <f>MAX(0,[1]Calcs_Sew!AE$94)+MAX(0,[1]Calcs_Sew!AE$95)+MAX(0,[1]Calcs_Sew!AE$98)+MAX(0,[1]Calcs_Sew!AE$99)+MAX(0,[1]Calcs_Sew!AE$100)</f>
        <v>0</v>
      </c>
      <c r="AF608" s="106">
        <f>MAX(0,[1]Calcs_Sew!AF$94)+MAX(0,[1]Calcs_Sew!AF$95)+MAX(0,[1]Calcs_Sew!AF$98)+MAX(0,[1]Calcs_Sew!AF$99)+MAX(0,[1]Calcs_Sew!AF$100)</f>
        <v>0</v>
      </c>
      <c r="AG608" s="106">
        <f>MAX(0,[1]Calcs_Sew!AG$94)+MAX(0,[1]Calcs_Sew!AG$95)+MAX(0,[1]Calcs_Sew!AG$98)+MAX(0,[1]Calcs_Sew!AG$99)+MAX(0,[1]Calcs_Sew!AG$100)</f>
        <v>0</v>
      </c>
      <c r="AH608" s="107">
        <f>MAX(0,[1]Calcs_Sew!AH$94)+MAX(0,[1]Calcs_Sew!AH$95)+MAX(0,[1]Calcs_Sew!AH$98)+MAX(0,[1]Calcs_Sew!AH$99)+MAX(0,[1]Calcs_Sew!AH$100)</f>
        <v>0</v>
      </c>
    </row>
    <row r="609" spans="1:34" s="37" customFormat="1" ht="10.5" hidden="1" outlineLevel="2" x14ac:dyDescent="0.25">
      <c r="A609" s="34"/>
      <c r="B609" s="97"/>
      <c r="C609" s="98"/>
      <c r="D609" s="104" t="s">
        <v>55</v>
      </c>
      <c r="E609" s="24"/>
      <c r="F609" s="24"/>
      <c r="G609" s="24"/>
      <c r="H609" s="24"/>
      <c r="I609" s="24"/>
      <c r="J609" s="24"/>
      <c r="K609" s="105">
        <f>'[1]Hist&amp;Budget_WC'!BT$106</f>
        <v>0</v>
      </c>
      <c r="L609" s="105">
        <f>'[1]Hist&amp;Budget_WC'!BU$106</f>
        <v>0</v>
      </c>
      <c r="M609" s="105">
        <f>'[1]Hist&amp;Budget_WC'!BV$106</f>
        <v>0</v>
      </c>
      <c r="N609" s="106">
        <f>[1]Calcs_Sew!N$96</f>
        <v>0</v>
      </c>
      <c r="O609" s="106">
        <f>[1]Calcs_Sew!O$96</f>
        <v>0</v>
      </c>
      <c r="P609" s="106">
        <f>[1]Calcs_Sew!P$96</f>
        <v>0</v>
      </c>
      <c r="Q609" s="106">
        <f>[1]Calcs_Sew!Q$96</f>
        <v>0</v>
      </c>
      <c r="R609" s="106">
        <f>[1]Calcs_Sew!R$96</f>
        <v>0</v>
      </c>
      <c r="S609" s="106">
        <f>[1]Calcs_Sew!S$96</f>
        <v>0</v>
      </c>
      <c r="T609" s="106">
        <f>[1]Calcs_Sew!T$96</f>
        <v>0</v>
      </c>
      <c r="U609" s="106">
        <f>[1]Calcs_Sew!U$96</f>
        <v>0</v>
      </c>
      <c r="V609" s="106">
        <f>[1]Calcs_Sew!V$96</f>
        <v>0</v>
      </c>
      <c r="W609" s="106">
        <f>[1]Calcs_Sew!W$96</f>
        <v>0</v>
      </c>
      <c r="X609" s="106">
        <f>[1]Calcs_Sew!X$96</f>
        <v>0</v>
      </c>
      <c r="Y609" s="106">
        <f>[1]Calcs_Sew!Y$96</f>
        <v>0</v>
      </c>
      <c r="Z609" s="106">
        <f>[1]Calcs_Sew!Z$96</f>
        <v>0</v>
      </c>
      <c r="AA609" s="106">
        <f>[1]Calcs_Sew!AA$96</f>
        <v>0</v>
      </c>
      <c r="AB609" s="106">
        <f>[1]Calcs_Sew!AB$96</f>
        <v>0</v>
      </c>
      <c r="AC609" s="106">
        <f>[1]Calcs_Sew!AC$96</f>
        <v>0</v>
      </c>
      <c r="AD609" s="106">
        <f>[1]Calcs_Sew!AD$96</f>
        <v>0</v>
      </c>
      <c r="AE609" s="106">
        <f>[1]Calcs_Sew!AE$96</f>
        <v>0</v>
      </c>
      <c r="AF609" s="106">
        <f>[1]Calcs_Sew!AF$96</f>
        <v>0</v>
      </c>
      <c r="AG609" s="106">
        <f>[1]Calcs_Sew!AG$96</f>
        <v>0</v>
      </c>
      <c r="AH609" s="107">
        <f>[1]Calcs_Sew!AH$96</f>
        <v>0</v>
      </c>
    </row>
    <row r="610" spans="1:34" s="37" customFormat="1" ht="10.5" hidden="1" outlineLevel="2" x14ac:dyDescent="0.25">
      <c r="A610" s="34"/>
      <c r="B610" s="97"/>
      <c r="C610" s="98"/>
      <c r="D610" s="104" t="s">
        <v>56</v>
      </c>
      <c r="E610" s="24"/>
      <c r="F610" s="24"/>
      <c r="G610" s="24"/>
      <c r="H610" s="24"/>
      <c r="I610" s="24"/>
      <c r="J610" s="24"/>
      <c r="K610" s="105">
        <f>MAX(0,'[1]Hist&amp;Budget_WC'!BT$111)</f>
        <v>0</v>
      </c>
      <c r="L610" s="105">
        <f>MAX(0,'[1]Hist&amp;Budget_WC'!BU$111)</f>
        <v>0</v>
      </c>
      <c r="M610" s="105">
        <f>MAX(0,'[1]Hist&amp;Budget_WC'!BV$111)</f>
        <v>0</v>
      </c>
      <c r="N610" s="106">
        <f>MAX(0,[1]Calcs_Sew!N$101)</f>
        <v>0</v>
      </c>
      <c r="O610" s="106">
        <f>MAX(0,[1]Calcs_Sew!O$101)</f>
        <v>0</v>
      </c>
      <c r="P610" s="106">
        <f>MAX(0,[1]Calcs_Sew!P$101)</f>
        <v>0</v>
      </c>
      <c r="Q610" s="106">
        <f>MAX(0,[1]Calcs_Sew!Q$101)</f>
        <v>0</v>
      </c>
      <c r="R610" s="106">
        <f>MAX(0,[1]Calcs_Sew!R$101)</f>
        <v>0</v>
      </c>
      <c r="S610" s="106">
        <f>MAX(0,[1]Calcs_Sew!S$101)</f>
        <v>0</v>
      </c>
      <c r="T610" s="106">
        <f>MAX(0,[1]Calcs_Sew!T$101)</f>
        <v>0</v>
      </c>
      <c r="U610" s="106">
        <f>MAX(0,[1]Calcs_Sew!U$101)</f>
        <v>0</v>
      </c>
      <c r="V610" s="106">
        <f>MAX(0,[1]Calcs_Sew!V$101)</f>
        <v>0</v>
      </c>
      <c r="W610" s="106">
        <f>MAX(0,[1]Calcs_Sew!W$101)</f>
        <v>0</v>
      </c>
      <c r="X610" s="106">
        <f>MAX(0,[1]Calcs_Sew!X$101)</f>
        <v>0</v>
      </c>
      <c r="Y610" s="106">
        <f>MAX(0,[1]Calcs_Sew!Y$101)</f>
        <v>0</v>
      </c>
      <c r="Z610" s="106">
        <f>MAX(0,[1]Calcs_Sew!Z$101)</f>
        <v>0</v>
      </c>
      <c r="AA610" s="106">
        <f>MAX(0,[1]Calcs_Sew!AA$101)</f>
        <v>0</v>
      </c>
      <c r="AB610" s="106">
        <f>MAX(0,[1]Calcs_Sew!AB$101)</f>
        <v>0</v>
      </c>
      <c r="AC610" s="106">
        <f>MAX(0,[1]Calcs_Sew!AC$101)</f>
        <v>0</v>
      </c>
      <c r="AD610" s="106">
        <f>MAX(0,[1]Calcs_Sew!AD$101)</f>
        <v>0</v>
      </c>
      <c r="AE610" s="106">
        <f>MAX(0,[1]Calcs_Sew!AE$101)</f>
        <v>0</v>
      </c>
      <c r="AF610" s="106">
        <f>MAX(0,[1]Calcs_Sew!AF$101)</f>
        <v>0</v>
      </c>
      <c r="AG610" s="106">
        <f>MAX(0,[1]Calcs_Sew!AG$101)</f>
        <v>0</v>
      </c>
      <c r="AH610" s="107">
        <f>MAX(0,[1]Calcs_Sew!AH$101)</f>
        <v>0</v>
      </c>
    </row>
    <row r="611" spans="1:34" s="37" customFormat="1" ht="10.5" hidden="1" outlineLevel="2" x14ac:dyDescent="0.25">
      <c r="A611" s="34"/>
      <c r="B611" s="97"/>
      <c r="C611" s="98"/>
      <c r="D611" s="108" t="s">
        <v>57</v>
      </c>
      <c r="E611" s="109"/>
      <c r="F611" s="109"/>
      <c r="G611" s="109"/>
      <c r="H611" s="109"/>
      <c r="I611" s="109"/>
      <c r="J611" s="109"/>
      <c r="K611" s="110">
        <f t="shared" ref="K611:AH611" si="96">SUM(K601:K610)</f>
        <v>4667</v>
      </c>
      <c r="L611" s="110">
        <f t="shared" si="96"/>
        <v>4753</v>
      </c>
      <c r="M611" s="110">
        <f t="shared" si="96"/>
        <v>4781</v>
      </c>
      <c r="N611" s="111">
        <f t="shared" si="96"/>
        <v>4907</v>
      </c>
      <c r="O611" s="111">
        <f t="shared" si="96"/>
        <v>5521</v>
      </c>
      <c r="P611" s="111">
        <f t="shared" si="96"/>
        <v>5844.6949999999997</v>
      </c>
      <c r="Q611" s="111">
        <f t="shared" si="96"/>
        <v>6289.2215750000005</v>
      </c>
      <c r="R611" s="111">
        <f t="shared" si="96"/>
        <v>6929.2373663750022</v>
      </c>
      <c r="S611" s="111">
        <f t="shared" si="96"/>
        <v>8363.2262413343778</v>
      </c>
      <c r="T611" s="111">
        <f t="shared" si="96"/>
        <v>10411.220235207737</v>
      </c>
      <c r="U611" s="111">
        <f t="shared" si="96"/>
        <v>11773.74101892713</v>
      </c>
      <c r="V611" s="111">
        <f t="shared" si="96"/>
        <v>10056.578933353077</v>
      </c>
      <c r="W611" s="111">
        <f t="shared" si="96"/>
        <v>8629.668406686902</v>
      </c>
      <c r="X611" s="111">
        <f t="shared" si="96"/>
        <v>8180.5851168540748</v>
      </c>
      <c r="Y611" s="111">
        <f t="shared" si="96"/>
        <v>8183.8009390016896</v>
      </c>
      <c r="Z611" s="111">
        <f t="shared" si="96"/>
        <v>8187.0971567029956</v>
      </c>
      <c r="AA611" s="111">
        <f t="shared" si="96"/>
        <v>8190.4757798468336</v>
      </c>
      <c r="AB611" s="111">
        <f t="shared" si="96"/>
        <v>8193.9388685692684</v>
      </c>
      <c r="AC611" s="111">
        <f t="shared" si="96"/>
        <v>8197.4885345097628</v>
      </c>
      <c r="AD611" s="111">
        <f t="shared" si="96"/>
        <v>8201.1269420987701</v>
      </c>
      <c r="AE611" s="111">
        <f t="shared" si="96"/>
        <v>8204.856309877503</v>
      </c>
      <c r="AF611" s="111">
        <f t="shared" si="96"/>
        <v>8208.678911850704</v>
      </c>
      <c r="AG611" s="111">
        <f t="shared" si="96"/>
        <v>8212.5970788732338</v>
      </c>
      <c r="AH611" s="112">
        <f t="shared" si="96"/>
        <v>8216.6132000713296</v>
      </c>
    </row>
    <row r="612" spans="1:34" s="37" customFormat="1" ht="10.5" hidden="1" outlineLevel="2" x14ac:dyDescent="0.25">
      <c r="A612" s="34"/>
      <c r="B612" s="97"/>
      <c r="C612" s="98"/>
      <c r="D612" s="99"/>
      <c r="E612" s="24"/>
      <c r="F612" s="24"/>
      <c r="G612" s="24"/>
      <c r="H612" s="24"/>
      <c r="I612" s="24"/>
      <c r="J612" s="24"/>
      <c r="K612" s="100"/>
      <c r="L612" s="100"/>
      <c r="M612" s="100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  <c r="AG612" s="51"/>
      <c r="AH612" s="102"/>
    </row>
    <row r="613" spans="1:34" s="37" customFormat="1" ht="10.5" hidden="1" outlineLevel="2" x14ac:dyDescent="0.25">
      <c r="A613" s="34"/>
      <c r="B613" s="97"/>
      <c r="C613" s="98"/>
      <c r="D613" s="103" t="s">
        <v>58</v>
      </c>
      <c r="E613" s="24"/>
      <c r="F613" s="24"/>
      <c r="G613" s="24"/>
      <c r="H613" s="24"/>
      <c r="I613" s="24"/>
      <c r="J613" s="24"/>
      <c r="K613" s="100"/>
      <c r="L613" s="100"/>
      <c r="M613" s="100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  <c r="AH613" s="102"/>
    </row>
    <row r="614" spans="1:34" s="37" customFormat="1" ht="10.5" hidden="1" outlineLevel="2" x14ac:dyDescent="0.25">
      <c r="A614" s="34"/>
      <c r="B614" s="97"/>
      <c r="C614" s="98"/>
      <c r="D614" s="104" t="s">
        <v>59</v>
      </c>
      <c r="E614" s="24"/>
      <c r="F614" s="24"/>
      <c r="G614" s="24"/>
      <c r="H614" s="24"/>
      <c r="I614" s="24"/>
      <c r="J614" s="24"/>
      <c r="K614" s="105">
        <f>-SUM('[1]Hist&amp;Budget_WC'!BT$74:BT$75)</f>
        <v>1829</v>
      </c>
      <c r="L614" s="105">
        <f>-SUM('[1]Hist&amp;Budget_WC'!BU$74:BU$75)</f>
        <v>2141</v>
      </c>
      <c r="M614" s="105">
        <f>-SUM('[1]Hist&amp;Budget_WC'!BV$74:BV$75)</f>
        <v>2014</v>
      </c>
      <c r="N614" s="106">
        <f>-SUM([1]Calcs_Sew!N$65:N$66)</f>
        <v>2408</v>
      </c>
      <c r="O614" s="106">
        <f>-SUM([1]Calcs_Sew!O$65:O$66)</f>
        <v>2588</v>
      </c>
      <c r="P614" s="106">
        <f>-SUM([1]Calcs_Sew!P$65:P$66)</f>
        <v>2652.7</v>
      </c>
      <c r="Q614" s="106">
        <f>-SUM([1]Calcs_Sew!Q$65:Q$66)</f>
        <v>2719.0174999999999</v>
      </c>
      <c r="R614" s="106">
        <f>-SUM([1]Calcs_Sew!R$65:R$66)</f>
        <v>2786.9929374999997</v>
      </c>
      <c r="S614" s="106">
        <f>-SUM([1]Calcs_Sew!S$65:S$66)</f>
        <v>2856.6677609374992</v>
      </c>
      <c r="T614" s="106">
        <f>-SUM([1]Calcs_Sew!T$65:T$66)</f>
        <v>2928.0844549609365</v>
      </c>
      <c r="U614" s="106">
        <f>-SUM([1]Calcs_Sew!U$65:U$66)</f>
        <v>3001.2865663349598</v>
      </c>
      <c r="V614" s="106">
        <f>-SUM([1]Calcs_Sew!V$65:V$66)</f>
        <v>3076.3187304933335</v>
      </c>
      <c r="W614" s="106">
        <f>-SUM([1]Calcs_Sew!W$65:W$66)</f>
        <v>3153.2266987556663</v>
      </c>
      <c r="X614" s="106">
        <f>-SUM([1]Calcs_Sew!X$65:X$66)</f>
        <v>3232.0573662245574</v>
      </c>
      <c r="Y614" s="106">
        <f>-SUM([1]Calcs_Sew!Y$65:Y$66)</f>
        <v>3312.858800380171</v>
      </c>
      <c r="Z614" s="106">
        <f>-SUM([1]Calcs_Sew!Z$65:Z$66)</f>
        <v>3395.6802703896751</v>
      </c>
      <c r="AA614" s="106">
        <f>-SUM([1]Calcs_Sew!AA$65:AA$66)</f>
        <v>3480.572277149417</v>
      </c>
      <c r="AB614" s="106">
        <f>-SUM([1]Calcs_Sew!AB$65:AB$66)</f>
        <v>3567.5865840781521</v>
      </c>
      <c r="AC614" s="106">
        <f>-SUM([1]Calcs_Sew!AC$65:AC$66)</f>
        <v>3656.7762486801057</v>
      </c>
      <c r="AD614" s="106">
        <f>-SUM([1]Calcs_Sew!AD$65:AD$66)</f>
        <v>3748.1956548971075</v>
      </c>
      <c r="AE614" s="106">
        <f>-SUM([1]Calcs_Sew!AE$65:AE$66)</f>
        <v>3841.900546269535</v>
      </c>
      <c r="AF614" s="106">
        <f>-SUM([1]Calcs_Sew!AF$65:AF$66)</f>
        <v>3937.9480599262729</v>
      </c>
      <c r="AG614" s="106">
        <f>-SUM([1]Calcs_Sew!AG$65:AG$66)</f>
        <v>4036.3967614244293</v>
      </c>
      <c r="AH614" s="107">
        <f>-SUM([1]Calcs_Sew!AH$65:AH$66)</f>
        <v>4137.3066804600394</v>
      </c>
    </row>
    <row r="615" spans="1:34" s="37" customFormat="1" ht="10.5" hidden="1" outlineLevel="2" x14ac:dyDescent="0.25">
      <c r="A615" s="34"/>
      <c r="B615" s="97"/>
      <c r="C615" s="98"/>
      <c r="D615" s="104" t="s">
        <v>60</v>
      </c>
      <c r="E615" s="24"/>
      <c r="F615" s="24"/>
      <c r="G615" s="24"/>
      <c r="H615" s="24"/>
      <c r="I615" s="24"/>
      <c r="J615" s="24"/>
      <c r="K615" s="105">
        <f>-SUM('[1]Hist&amp;Budget_WC'!BT$77,'[1]Hist&amp;Budget_WC'!BT$86,'[1]Hist&amp;Budget_WC'!BT$87)</f>
        <v>188</v>
      </c>
      <c r="L615" s="105">
        <f>-SUM('[1]Hist&amp;Budget_WC'!BU$77,'[1]Hist&amp;Budget_WC'!BU$86,'[1]Hist&amp;Budget_WC'!BU$87)</f>
        <v>184</v>
      </c>
      <c r="M615" s="105">
        <f>-SUM('[1]Hist&amp;Budget_WC'!BV$77,'[1]Hist&amp;Budget_WC'!BV$86,'[1]Hist&amp;Budget_WC'!BV$87)</f>
        <v>184</v>
      </c>
      <c r="N615" s="106">
        <f>-SUM([1]Calcs_Sew!N$68,[1]Calcs_Sew!N$77,[1]Calcs_Sew!N$78)</f>
        <v>158</v>
      </c>
      <c r="O615" s="106">
        <f>-SUM([1]Calcs_Sew!O$68,[1]Calcs_Sew!O$77,[1]Calcs_Sew!O$78)</f>
        <v>166.42405836455109</v>
      </c>
      <c r="P615" s="106">
        <f>-SUM([1]Calcs_Sew!P$68,[1]Calcs_Sew!P$77,[1]Calcs_Sew!P$78)</f>
        <v>160.1555323877113</v>
      </c>
      <c r="Q615" s="106">
        <f>-SUM([1]Calcs_Sew!Q$68,[1]Calcs_Sew!Q$77,[1]Calcs_Sew!Q$78)</f>
        <v>153.40707460173439</v>
      </c>
      <c r="R615" s="106">
        <f>-SUM([1]Calcs_Sew!R$68,[1]Calcs_Sew!R$77,[1]Calcs_Sew!R$78)</f>
        <v>146.14194039675965</v>
      </c>
      <c r="S615" s="106">
        <f>-SUM([1]Calcs_Sew!S$68,[1]Calcs_Sew!S$77,[1]Calcs_Sew!S$78)</f>
        <v>138.32057191669378</v>
      </c>
      <c r="T615" s="106">
        <f>-SUM([1]Calcs_Sew!T$68,[1]Calcs_Sew!T$77,[1]Calcs_Sew!T$78)</f>
        <v>145.90538267103892</v>
      </c>
      <c r="U615" s="106">
        <f>-SUM([1]Calcs_Sew!U$68,[1]Calcs_Sew!U$77,[1]Calcs_Sew!U$78)</f>
        <v>329.14346226792662</v>
      </c>
      <c r="V615" s="106">
        <f>-SUM([1]Calcs_Sew!V$68,[1]Calcs_Sew!V$77,[1]Calcs_Sew!V$78)</f>
        <v>531.15516915198407</v>
      </c>
      <c r="W615" s="106">
        <f>-SUM([1]Calcs_Sew!W$68,[1]Calcs_Sew!W$77,[1]Calcs_Sew!W$78)</f>
        <v>631.47233811826629</v>
      </c>
      <c r="X615" s="106">
        <f>-SUM([1]Calcs_Sew!X$68,[1]Calcs_Sew!X$77,[1]Calcs_Sew!X$78)</f>
        <v>603.76277259006372</v>
      </c>
      <c r="Y615" s="106">
        <f>-SUM([1]Calcs_Sew!Y$68,[1]Calcs_Sew!Y$77,[1]Calcs_Sew!Y$78)</f>
        <v>574.17579378451398</v>
      </c>
      <c r="Z615" s="106">
        <f>-SUM([1]Calcs_Sew!Z$68,[1]Calcs_Sew!Z$77,[1]Calcs_Sew!Z$78)</f>
        <v>542.58271788138791</v>
      </c>
      <c r="AA615" s="106">
        <f>-SUM([1]Calcs_Sew!AA$68,[1]Calcs_Sew!AA$77,[1]Calcs_Sew!AA$78)</f>
        <v>508.84593730856602</v>
      </c>
      <c r="AB615" s="106">
        <f>-SUM([1]Calcs_Sew!AB$68,[1]Calcs_Sew!AB$77,[1]Calcs_Sew!AB$78)</f>
        <v>472.81829479184017</v>
      </c>
      <c r="AC615" s="106">
        <f>-SUM([1]Calcs_Sew!AC$68,[1]Calcs_Sew!AC$77,[1]Calcs_Sew!AC$78)</f>
        <v>434.34241301299761</v>
      </c>
      <c r="AD615" s="106">
        <f>-SUM([1]Calcs_Sew!AD$68,[1]Calcs_Sew!AD$77,[1]Calcs_Sew!AD$78)</f>
        <v>395.17975868672534</v>
      </c>
      <c r="AE615" s="106">
        <f>-SUM([1]Calcs_Sew!AE$68,[1]Calcs_Sew!AE$77,[1]Calcs_Sew!AE$78)</f>
        <v>367.61087692473888</v>
      </c>
      <c r="AF615" s="106">
        <f>-SUM([1]Calcs_Sew!AF$68,[1]Calcs_Sew!AF$77,[1]Calcs_Sew!AF$78)</f>
        <v>341.14029652400552</v>
      </c>
      <c r="AG615" s="106">
        <f>-SUM([1]Calcs_Sew!AG$68,[1]Calcs_Sew!AG$77,[1]Calcs_Sew!AG$78)</f>
        <v>313.03706864537145</v>
      </c>
      <c r="AH615" s="107">
        <f>-SUM([1]Calcs_Sew!AH$68,[1]Calcs_Sew!AH$77,[1]Calcs_Sew!AH$78)</f>
        <v>283.20049516485392</v>
      </c>
    </row>
    <row r="616" spans="1:34" s="37" customFormat="1" ht="10.5" hidden="1" outlineLevel="2" x14ac:dyDescent="0.25">
      <c r="A616" s="34"/>
      <c r="B616" s="97"/>
      <c r="C616" s="98"/>
      <c r="D616" s="104" t="s">
        <v>61</v>
      </c>
      <c r="E616" s="24"/>
      <c r="F616" s="24"/>
      <c r="G616" s="24"/>
      <c r="H616" s="24"/>
      <c r="I616" s="24"/>
      <c r="J616" s="24"/>
      <c r="K616" s="105">
        <f>-SUM('[1]Hist&amp;Budget_WC'!BT$76)</f>
        <v>1105</v>
      </c>
      <c r="L616" s="105">
        <f>-SUM('[1]Hist&amp;Budget_WC'!BU$76)</f>
        <v>1156</v>
      </c>
      <c r="M616" s="105">
        <f>-SUM('[1]Hist&amp;Budget_WC'!BV$76)</f>
        <v>879</v>
      </c>
      <c r="N616" s="106">
        <f>-SUM([1]Calcs_Sew!N$67)</f>
        <v>2523</v>
      </c>
      <c r="O616" s="106">
        <f>-SUM([1]Calcs_Sew!O$67)</f>
        <v>2623</v>
      </c>
      <c r="P616" s="106">
        <f>-SUM([1]Calcs_Sew!P$67)</f>
        <v>2688.5749999999998</v>
      </c>
      <c r="Q616" s="106">
        <f>-SUM([1]Calcs_Sew!Q$67)</f>
        <v>2755.7893749999998</v>
      </c>
      <c r="R616" s="106">
        <f>-SUM([1]Calcs_Sew!R$67)</f>
        <v>2824.6841093749995</v>
      </c>
      <c r="S616" s="106">
        <f>-SUM([1]Calcs_Sew!S$67)</f>
        <v>2895.3012121093743</v>
      </c>
      <c r="T616" s="106">
        <f>-SUM([1]Calcs_Sew!T$67)</f>
        <v>2967.6837424121086</v>
      </c>
      <c r="U616" s="106">
        <f>-SUM([1]Calcs_Sew!U$67)</f>
        <v>3041.8758359724111</v>
      </c>
      <c r="V616" s="106">
        <f>-SUM([1]Calcs_Sew!V$67)</f>
        <v>3117.9227318717208</v>
      </c>
      <c r="W616" s="106">
        <f>-SUM([1]Calcs_Sew!W$67)</f>
        <v>3195.8708001685136</v>
      </c>
      <c r="X616" s="106">
        <f>-SUM([1]Calcs_Sew!X$67)</f>
        <v>3275.7675701727258</v>
      </c>
      <c r="Y616" s="106">
        <f>-SUM([1]Calcs_Sew!Y$67)</f>
        <v>3357.6617594270433</v>
      </c>
      <c r="Z616" s="106">
        <f>-SUM([1]Calcs_Sew!Z$67)</f>
        <v>3441.6033034127195</v>
      </c>
      <c r="AA616" s="106">
        <f>-SUM([1]Calcs_Sew!AA$67)</f>
        <v>3527.643385998037</v>
      </c>
      <c r="AB616" s="106">
        <f>-SUM([1]Calcs_Sew!AB$67)</f>
        <v>3615.8344706479879</v>
      </c>
      <c r="AC616" s="106">
        <f>-SUM([1]Calcs_Sew!AC$67)</f>
        <v>3706.2303324141872</v>
      </c>
      <c r="AD616" s="106">
        <f>-SUM([1]Calcs_Sew!AD$67)</f>
        <v>3798.8860907245416</v>
      </c>
      <c r="AE616" s="106">
        <f>-SUM([1]Calcs_Sew!AE$67)</f>
        <v>3893.8582429926546</v>
      </c>
      <c r="AF616" s="106">
        <f>-SUM([1]Calcs_Sew!AF$67)</f>
        <v>3991.2046990674708</v>
      </c>
      <c r="AG616" s="106">
        <f>-SUM([1]Calcs_Sew!AG$67)</f>
        <v>4090.9848165441572</v>
      </c>
      <c r="AH616" s="107">
        <f>-SUM([1]Calcs_Sew!AH$67)</f>
        <v>4193.259436957761</v>
      </c>
    </row>
    <row r="617" spans="1:34" s="37" customFormat="1" ht="10.5" hidden="1" outlineLevel="2" x14ac:dyDescent="0.25">
      <c r="A617" s="34"/>
      <c r="B617" s="97"/>
      <c r="C617" s="98"/>
      <c r="D617" s="104" t="s">
        <v>62</v>
      </c>
      <c r="E617" s="24"/>
      <c r="F617" s="24"/>
      <c r="G617" s="24"/>
      <c r="H617" s="24"/>
      <c r="I617" s="24"/>
      <c r="J617" s="24"/>
      <c r="K617" s="105">
        <f>-SUM('[1]Hist&amp;Budget_WC'!BT$79:BT$81)</f>
        <v>1093</v>
      </c>
      <c r="L617" s="105">
        <f>-SUM('[1]Hist&amp;Budget_WC'!BU$79:BU$81)</f>
        <v>1131</v>
      </c>
      <c r="M617" s="105">
        <f>-SUM('[1]Hist&amp;Budget_WC'!BV$79:BV$81)</f>
        <v>1151</v>
      </c>
      <c r="N617" s="106">
        <f>-SUM([1]Calcs_Sew!N$70:N$72)</f>
        <v>1191</v>
      </c>
      <c r="O617" s="106">
        <f>-SUM([1]Calcs_Sew!O$70:O$72)</f>
        <v>1701</v>
      </c>
      <c r="P617" s="106">
        <f>-SUM([1]Calcs_Sew!P$70:P$72)</f>
        <v>1701</v>
      </c>
      <c r="Q617" s="106">
        <f>-SUM([1]Calcs_Sew!Q$70:Q$72)</f>
        <v>1701</v>
      </c>
      <c r="R617" s="106">
        <f>-SUM([1]Calcs_Sew!R$70:R$72)</f>
        <v>1701</v>
      </c>
      <c r="S617" s="106">
        <f>-SUM([1]Calcs_Sew!S$70:S$72)</f>
        <v>1701</v>
      </c>
      <c r="T617" s="106">
        <f>-SUM([1]Calcs_Sew!T$70:T$72)</f>
        <v>1701</v>
      </c>
      <c r="U617" s="106">
        <f>-SUM([1]Calcs_Sew!U$70:U$72)</f>
        <v>1701</v>
      </c>
      <c r="V617" s="106">
        <f>-SUM([1]Calcs_Sew!V$70:V$72)</f>
        <v>1701</v>
      </c>
      <c r="W617" s="106">
        <f>-SUM([1]Calcs_Sew!W$70:W$72)</f>
        <v>1701</v>
      </c>
      <c r="X617" s="106">
        <f>-SUM([1]Calcs_Sew!X$70:X$72)</f>
        <v>1701</v>
      </c>
      <c r="Y617" s="106">
        <f>-SUM([1]Calcs_Sew!Y$70:Y$72)</f>
        <v>0</v>
      </c>
      <c r="Z617" s="106">
        <f>-SUM([1]Calcs_Sew!Z$70:Z$72)</f>
        <v>0</v>
      </c>
      <c r="AA617" s="106">
        <f>-SUM([1]Calcs_Sew!AA$70:AA$72)</f>
        <v>0</v>
      </c>
      <c r="AB617" s="106">
        <f>-SUM([1]Calcs_Sew!AB$70:AB$72)</f>
        <v>0</v>
      </c>
      <c r="AC617" s="106">
        <f>-SUM([1]Calcs_Sew!AC$70:AC$72)</f>
        <v>0</v>
      </c>
      <c r="AD617" s="106">
        <f>-SUM([1]Calcs_Sew!AD$70:AD$72)</f>
        <v>0</v>
      </c>
      <c r="AE617" s="106">
        <f>-SUM([1]Calcs_Sew!AE$70:AE$72)</f>
        <v>0</v>
      </c>
      <c r="AF617" s="106">
        <f>-SUM([1]Calcs_Sew!AF$70:AF$72)</f>
        <v>0</v>
      </c>
      <c r="AG617" s="106">
        <f>-SUM([1]Calcs_Sew!AG$70:AG$72)</f>
        <v>0</v>
      </c>
      <c r="AH617" s="107">
        <f>-SUM([1]Calcs_Sew!AH$70:AH$72)</f>
        <v>0</v>
      </c>
    </row>
    <row r="618" spans="1:34" s="37" customFormat="1" ht="10.5" hidden="1" outlineLevel="2" x14ac:dyDescent="0.25">
      <c r="A618" s="34"/>
      <c r="B618" s="97"/>
      <c r="C618" s="98"/>
      <c r="D618" s="104" t="s">
        <v>63</v>
      </c>
      <c r="E618" s="24"/>
      <c r="F618" s="24"/>
      <c r="G618" s="24"/>
      <c r="H618" s="24"/>
      <c r="I618" s="24"/>
      <c r="J618" s="24"/>
      <c r="K618" s="105">
        <f>-(MIN(0,'[1]Hist&amp;Budget_WC'!BT$104)+MIN(0,'[1]Hist&amp;Budget_WC'!BT$105)+MIN(0,'[1]Hist&amp;Budget_WC'!BT$108)+MIN(0,'[1]Hist&amp;Budget_WC'!BT$109)+MIN(0,'[1]Hist&amp;Budget_WC'!BT$110))</f>
        <v>2026</v>
      </c>
      <c r="L618" s="105">
        <f>-(MIN(0,'[1]Hist&amp;Budget_WC'!BU$104)+MIN(0,'[1]Hist&amp;Budget_WC'!BU$105)+MIN(0,'[1]Hist&amp;Budget_WC'!BU$108)+MIN(0,'[1]Hist&amp;Budget_WC'!BU$109)+MIN(0,'[1]Hist&amp;Budget_WC'!BU$110))</f>
        <v>5</v>
      </c>
      <c r="M618" s="105">
        <f>-(MIN(0,'[1]Hist&amp;Budget_WC'!BV$104)+MIN(0,'[1]Hist&amp;Budget_WC'!BV$105)+MIN(0,'[1]Hist&amp;Budget_WC'!BV$108)+MIN(0,'[1]Hist&amp;Budget_WC'!BV$109)+MIN(0,'[1]Hist&amp;Budget_WC'!BV$110))</f>
        <v>29</v>
      </c>
      <c r="N618" s="106">
        <f>-(MIN(0,[1]Calcs_Sew!N$94)+MIN(0,[1]Calcs_Sew!N$95)+MIN(0,[1]Calcs_Sew!N$98)+MIN(0,[1]Calcs_Sew!N$99)+MIN(0,[1]Calcs_Sew!N$100))</f>
        <v>0</v>
      </c>
      <c r="O618" s="106">
        <f>-(MIN(0,[1]Calcs_Sew!O$94)+MIN(0,[1]Calcs_Sew!O$95)+MIN(0,[1]Calcs_Sew!O$98)+MIN(0,[1]Calcs_Sew!O$99)+MIN(0,[1]Calcs_Sew!O$100))</f>
        <v>0</v>
      </c>
      <c r="P618" s="106">
        <f>-(MIN(0,[1]Calcs_Sew!P$94)+MIN(0,[1]Calcs_Sew!P$95)+MIN(0,[1]Calcs_Sew!P$98)+MIN(0,[1]Calcs_Sew!P$99)+MIN(0,[1]Calcs_Sew!P$100))</f>
        <v>0</v>
      </c>
      <c r="Q618" s="106">
        <f>-(MIN(0,[1]Calcs_Sew!Q$94)+MIN(0,[1]Calcs_Sew!Q$95)+MIN(0,[1]Calcs_Sew!Q$98)+MIN(0,[1]Calcs_Sew!Q$99)+MIN(0,[1]Calcs_Sew!Q$100))</f>
        <v>0</v>
      </c>
      <c r="R618" s="106">
        <f>-(MIN(0,[1]Calcs_Sew!R$94)+MIN(0,[1]Calcs_Sew!R$95)+MIN(0,[1]Calcs_Sew!R$98)+MIN(0,[1]Calcs_Sew!R$99)+MIN(0,[1]Calcs_Sew!R$100))</f>
        <v>0</v>
      </c>
      <c r="S618" s="106">
        <f>-(MIN(0,[1]Calcs_Sew!S$94)+MIN(0,[1]Calcs_Sew!S$95)+MIN(0,[1]Calcs_Sew!S$98)+MIN(0,[1]Calcs_Sew!S$99)+MIN(0,[1]Calcs_Sew!S$100))</f>
        <v>0</v>
      </c>
      <c r="T618" s="106">
        <f>-(MIN(0,[1]Calcs_Sew!T$94)+MIN(0,[1]Calcs_Sew!T$95)+MIN(0,[1]Calcs_Sew!T$98)+MIN(0,[1]Calcs_Sew!T$99)+MIN(0,[1]Calcs_Sew!T$100))</f>
        <v>0</v>
      </c>
      <c r="U618" s="106">
        <f>-(MIN(0,[1]Calcs_Sew!U$94)+MIN(0,[1]Calcs_Sew!U$95)+MIN(0,[1]Calcs_Sew!U$98)+MIN(0,[1]Calcs_Sew!U$99)+MIN(0,[1]Calcs_Sew!U$100))</f>
        <v>0</v>
      </c>
      <c r="V618" s="106">
        <f>-(MIN(0,[1]Calcs_Sew!V$94)+MIN(0,[1]Calcs_Sew!V$95)+MIN(0,[1]Calcs_Sew!V$98)+MIN(0,[1]Calcs_Sew!V$99)+MIN(0,[1]Calcs_Sew!V$100))</f>
        <v>0</v>
      </c>
      <c r="W618" s="106">
        <f>-(MIN(0,[1]Calcs_Sew!W$94)+MIN(0,[1]Calcs_Sew!W$95)+MIN(0,[1]Calcs_Sew!W$98)+MIN(0,[1]Calcs_Sew!W$99)+MIN(0,[1]Calcs_Sew!W$100))</f>
        <v>0</v>
      </c>
      <c r="X618" s="106">
        <f>-(MIN(0,[1]Calcs_Sew!X$94)+MIN(0,[1]Calcs_Sew!X$95)+MIN(0,[1]Calcs_Sew!X$98)+MIN(0,[1]Calcs_Sew!X$99)+MIN(0,[1]Calcs_Sew!X$100))</f>
        <v>0</v>
      </c>
      <c r="Y618" s="106">
        <f>-(MIN(0,[1]Calcs_Sew!Y$94)+MIN(0,[1]Calcs_Sew!Y$95)+MIN(0,[1]Calcs_Sew!Y$98)+MIN(0,[1]Calcs_Sew!Y$99)+MIN(0,[1]Calcs_Sew!Y$100))</f>
        <v>0</v>
      </c>
      <c r="Z618" s="106">
        <f>-(MIN(0,[1]Calcs_Sew!Z$94)+MIN(0,[1]Calcs_Sew!Z$95)+MIN(0,[1]Calcs_Sew!Z$98)+MIN(0,[1]Calcs_Sew!Z$99)+MIN(0,[1]Calcs_Sew!Z$100))</f>
        <v>0</v>
      </c>
      <c r="AA618" s="106">
        <f>-(MIN(0,[1]Calcs_Sew!AA$94)+MIN(0,[1]Calcs_Sew!AA$95)+MIN(0,[1]Calcs_Sew!AA$98)+MIN(0,[1]Calcs_Sew!AA$99)+MIN(0,[1]Calcs_Sew!AA$100))</f>
        <v>0</v>
      </c>
      <c r="AB618" s="106">
        <f>-(MIN(0,[1]Calcs_Sew!AB$94)+MIN(0,[1]Calcs_Sew!AB$95)+MIN(0,[1]Calcs_Sew!AB$98)+MIN(0,[1]Calcs_Sew!AB$99)+MIN(0,[1]Calcs_Sew!AB$100))</f>
        <v>0</v>
      </c>
      <c r="AC618" s="106">
        <f>-(MIN(0,[1]Calcs_Sew!AC$94)+MIN(0,[1]Calcs_Sew!AC$95)+MIN(0,[1]Calcs_Sew!AC$98)+MIN(0,[1]Calcs_Sew!AC$99)+MIN(0,[1]Calcs_Sew!AC$100))</f>
        <v>0</v>
      </c>
      <c r="AD618" s="106">
        <f>-(MIN(0,[1]Calcs_Sew!AD$94)+MIN(0,[1]Calcs_Sew!AD$95)+MIN(0,[1]Calcs_Sew!AD$98)+MIN(0,[1]Calcs_Sew!AD$99)+MIN(0,[1]Calcs_Sew!AD$100))</f>
        <v>0</v>
      </c>
      <c r="AE618" s="106">
        <f>-(MIN(0,[1]Calcs_Sew!AE$94)+MIN(0,[1]Calcs_Sew!AE$95)+MIN(0,[1]Calcs_Sew!AE$98)+MIN(0,[1]Calcs_Sew!AE$99)+MIN(0,[1]Calcs_Sew!AE$100))</f>
        <v>0</v>
      </c>
      <c r="AF618" s="106">
        <f>-(MIN(0,[1]Calcs_Sew!AF$94)+MIN(0,[1]Calcs_Sew!AF$95)+MIN(0,[1]Calcs_Sew!AF$98)+MIN(0,[1]Calcs_Sew!AF$99)+MIN(0,[1]Calcs_Sew!AF$100))</f>
        <v>0</v>
      </c>
      <c r="AG618" s="106">
        <f>-(MIN(0,[1]Calcs_Sew!AG$94)+MIN(0,[1]Calcs_Sew!AG$95)+MIN(0,[1]Calcs_Sew!AG$98)+MIN(0,[1]Calcs_Sew!AG$99)+MIN(0,[1]Calcs_Sew!AG$100))</f>
        <v>0</v>
      </c>
      <c r="AH618" s="107">
        <f>-(MIN(0,[1]Calcs_Sew!AH$94)+MIN(0,[1]Calcs_Sew!AH$95)+MIN(0,[1]Calcs_Sew!AH$98)+MIN(0,[1]Calcs_Sew!AH$99)+MIN(0,[1]Calcs_Sew!AH$100))</f>
        <v>0</v>
      </c>
    </row>
    <row r="619" spans="1:34" s="37" customFormat="1" ht="10.5" hidden="1" outlineLevel="2" x14ac:dyDescent="0.25">
      <c r="A619" s="34"/>
      <c r="B619" s="97"/>
      <c r="C619" s="98"/>
      <c r="D619" s="104" t="s">
        <v>64</v>
      </c>
      <c r="E619" s="24"/>
      <c r="F619" s="24"/>
      <c r="G619" s="24"/>
      <c r="H619" s="24"/>
      <c r="I619" s="24"/>
      <c r="J619" s="24"/>
      <c r="K619" s="105">
        <f>-MIN(0,'[1]Hist&amp;Budget_WC'!BT$111)</f>
        <v>0</v>
      </c>
      <c r="L619" s="105">
        <f>-MIN(0,'[1]Hist&amp;Budget_WC'!BU$111)</f>
        <v>0</v>
      </c>
      <c r="M619" s="105">
        <f>-MIN(0,'[1]Hist&amp;Budget_WC'!BV$111)</f>
        <v>0</v>
      </c>
      <c r="N619" s="106">
        <f>-MIN(0,[1]Calcs_Sew!N$101)</f>
        <v>0</v>
      </c>
      <c r="O619" s="106">
        <f>-MIN(0,[1]Calcs_Sew!O$101)</f>
        <v>0</v>
      </c>
      <c r="P619" s="106">
        <f>-MIN(0,[1]Calcs_Sew!P$101)</f>
        <v>0</v>
      </c>
      <c r="Q619" s="106">
        <f>-MIN(0,[1]Calcs_Sew!Q$101)</f>
        <v>0</v>
      </c>
      <c r="R619" s="106">
        <f>-MIN(0,[1]Calcs_Sew!R$101)</f>
        <v>0</v>
      </c>
      <c r="S619" s="106">
        <f>-MIN(0,[1]Calcs_Sew!S$101)</f>
        <v>0</v>
      </c>
      <c r="T619" s="106">
        <f>-MIN(0,[1]Calcs_Sew!T$101)</f>
        <v>0</v>
      </c>
      <c r="U619" s="106">
        <f>-MIN(0,[1]Calcs_Sew!U$101)</f>
        <v>0</v>
      </c>
      <c r="V619" s="106">
        <f>-MIN(0,[1]Calcs_Sew!V$101)</f>
        <v>0</v>
      </c>
      <c r="W619" s="106">
        <f>-MIN(0,[1]Calcs_Sew!W$101)</f>
        <v>0</v>
      </c>
      <c r="X619" s="106">
        <f>-MIN(0,[1]Calcs_Sew!X$101)</f>
        <v>0</v>
      </c>
      <c r="Y619" s="106">
        <f>-MIN(0,[1]Calcs_Sew!Y$101)</f>
        <v>0</v>
      </c>
      <c r="Z619" s="106">
        <f>-MIN(0,[1]Calcs_Sew!Z$101)</f>
        <v>0</v>
      </c>
      <c r="AA619" s="106">
        <f>-MIN(0,[1]Calcs_Sew!AA$101)</f>
        <v>0</v>
      </c>
      <c r="AB619" s="106">
        <f>-MIN(0,[1]Calcs_Sew!AB$101)</f>
        <v>0</v>
      </c>
      <c r="AC619" s="106">
        <f>-MIN(0,[1]Calcs_Sew!AC$101)</f>
        <v>0</v>
      </c>
      <c r="AD619" s="106">
        <f>-MIN(0,[1]Calcs_Sew!AD$101)</f>
        <v>0</v>
      </c>
      <c r="AE619" s="106">
        <f>-MIN(0,[1]Calcs_Sew!AE$101)</f>
        <v>0</v>
      </c>
      <c r="AF619" s="106">
        <f>-MIN(0,[1]Calcs_Sew!AF$101)</f>
        <v>0</v>
      </c>
      <c r="AG619" s="106">
        <f>-MIN(0,[1]Calcs_Sew!AG$101)</f>
        <v>0</v>
      </c>
      <c r="AH619" s="107">
        <f>-MIN(0,[1]Calcs_Sew!AH$101)</f>
        <v>0</v>
      </c>
    </row>
    <row r="620" spans="1:34" s="37" customFormat="1" ht="10.5" hidden="1" outlineLevel="2" x14ac:dyDescent="0.25">
      <c r="A620" s="34"/>
      <c r="B620" s="97"/>
      <c r="C620" s="98"/>
      <c r="D620" s="104" t="s">
        <v>65</v>
      </c>
      <c r="E620" s="24"/>
      <c r="F620" s="24"/>
      <c r="G620" s="24"/>
      <c r="H620" s="24"/>
      <c r="I620" s="24"/>
      <c r="J620" s="24"/>
      <c r="K620" s="105">
        <f>-SUM('[1]Hist&amp;Budget_WC'!BT$78,'[1]Hist&amp;Budget_WC'!BT$82:BT$85,'[1]Hist&amp;Budget_WC'!BT$88:BT$96,'[1]Hist&amp;Budget_WC'!BT$107,'[1]Hist&amp;Budget_WC'!BT$112:BT$117)</f>
        <v>129</v>
      </c>
      <c r="L620" s="105">
        <f>-SUM('[1]Hist&amp;Budget_WC'!BU$78,'[1]Hist&amp;Budget_WC'!BU$82:BU$85,'[1]Hist&amp;Budget_WC'!BU$88:BU$96,'[1]Hist&amp;Budget_WC'!BU$107,'[1]Hist&amp;Budget_WC'!BU$112:BU$117)</f>
        <v>118</v>
      </c>
      <c r="M620" s="105">
        <f>-SUM('[1]Hist&amp;Budget_WC'!BV$78,'[1]Hist&amp;Budget_WC'!BV$82:BV$85,'[1]Hist&amp;Budget_WC'!BV$88:BV$96,'[1]Hist&amp;Budget_WC'!BV$107,'[1]Hist&amp;Budget_WC'!BV$112:BV$117)</f>
        <v>169</v>
      </c>
      <c r="N620" s="106">
        <f>-SUM([1]Calcs_Sew!N$69,[1]Calcs_Sew!N$73:N$76,[1]Calcs_Sew!N$79:N$87,[1]Calcs_Sew!N$97,[1]Calcs_Sew!N$102:N$107)</f>
        <v>0</v>
      </c>
      <c r="O620" s="106">
        <f>-SUM([1]Calcs_Sew!O$69,[1]Calcs_Sew!O$73:O$76,[1]Calcs_Sew!O$79:O$87,[1]Calcs_Sew!O$97,[1]Calcs_Sew!O$102:O$107)</f>
        <v>0</v>
      </c>
      <c r="P620" s="106">
        <f>-SUM([1]Calcs_Sew!P$69,[1]Calcs_Sew!P$73:P$76,[1]Calcs_Sew!P$79:P$87,[1]Calcs_Sew!P$97,[1]Calcs_Sew!P$102:P$107)</f>
        <v>-461.24999999999994</v>
      </c>
      <c r="Q620" s="106">
        <f>-SUM([1]Calcs_Sew!Q$69,[1]Calcs_Sew!Q$73:Q$76,[1]Calcs_Sew!Q$79:Q$87,[1]Calcs_Sew!Q$97,[1]Calcs_Sew!Q$102:Q$107)</f>
        <v>-472.78124999999994</v>
      </c>
      <c r="R620" s="106">
        <f>-SUM([1]Calcs_Sew!R$69,[1]Calcs_Sew!R$73:R$76,[1]Calcs_Sew!R$79:R$87,[1]Calcs_Sew!R$97,[1]Calcs_Sew!R$102:R$107)</f>
        <v>-484.60078124999995</v>
      </c>
      <c r="S620" s="106">
        <f>-SUM([1]Calcs_Sew!S$69,[1]Calcs_Sew!S$73:S$76,[1]Calcs_Sew!S$79:S$87,[1]Calcs_Sew!S$97,[1]Calcs_Sew!S$102:S$107)</f>
        <v>-496.71580078124987</v>
      </c>
      <c r="T620" s="106">
        <f>-SUM([1]Calcs_Sew!T$69,[1]Calcs_Sew!T$73:T$76,[1]Calcs_Sew!T$79:T$87,[1]Calcs_Sew!T$97,[1]Calcs_Sew!T$102:T$107)</f>
        <v>-509.13369580078108</v>
      </c>
      <c r="U620" s="106">
        <f>-SUM([1]Calcs_Sew!U$69,[1]Calcs_Sew!U$73:U$76,[1]Calcs_Sew!U$79:U$87,[1]Calcs_Sew!U$97,[1]Calcs_Sew!U$102:U$107)</f>
        <v>-521.86203819580055</v>
      </c>
      <c r="V620" s="106">
        <f>-SUM([1]Calcs_Sew!V$69,[1]Calcs_Sew!V$73:V$76,[1]Calcs_Sew!V$79:V$87,[1]Calcs_Sew!V$97,[1]Calcs_Sew!V$102:V$107)</f>
        <v>-534.90858915069555</v>
      </c>
      <c r="W620" s="106">
        <f>-SUM([1]Calcs_Sew!W$69,[1]Calcs_Sew!W$73:W$76,[1]Calcs_Sew!W$79:W$87,[1]Calcs_Sew!W$97,[1]Calcs_Sew!W$102:W$107)</f>
        <v>-548.28130387946283</v>
      </c>
      <c r="X620" s="106">
        <f>-SUM([1]Calcs_Sew!X$69,[1]Calcs_Sew!X$73:X$76,[1]Calcs_Sew!X$79:X$87,[1]Calcs_Sew!X$97,[1]Calcs_Sew!X$102:X$107)</f>
        <v>-561.98833647644938</v>
      </c>
      <c r="Y620" s="106">
        <f>-SUM([1]Calcs_Sew!Y$69,[1]Calcs_Sew!Y$73:Y$76,[1]Calcs_Sew!Y$79:Y$87,[1]Calcs_Sew!Y$97,[1]Calcs_Sew!Y$102:Y$107)</f>
        <v>-576.03804488836045</v>
      </c>
      <c r="Z620" s="106">
        <f>-SUM([1]Calcs_Sew!Z$69,[1]Calcs_Sew!Z$73:Z$76,[1]Calcs_Sew!Z$79:Z$87,[1]Calcs_Sew!Z$97,[1]Calcs_Sew!Z$102:Z$107)</f>
        <v>-590.43899601056944</v>
      </c>
      <c r="AA620" s="106">
        <f>-SUM([1]Calcs_Sew!AA$69,[1]Calcs_Sew!AA$73:AA$76,[1]Calcs_Sew!AA$79:AA$87,[1]Calcs_Sew!AA$97,[1]Calcs_Sew!AA$102:AA$107)</f>
        <v>-605.19997091083371</v>
      </c>
      <c r="AB620" s="106">
        <f>-SUM([1]Calcs_Sew!AB$69,[1]Calcs_Sew!AB$73:AB$76,[1]Calcs_Sew!AB$79:AB$87,[1]Calcs_Sew!AB$97,[1]Calcs_Sew!AB$102:AB$107)</f>
        <v>-620.32997018360447</v>
      </c>
      <c r="AC620" s="106">
        <f>-SUM([1]Calcs_Sew!AC$69,[1]Calcs_Sew!AC$73:AC$76,[1]Calcs_Sew!AC$79:AC$87,[1]Calcs_Sew!AC$97,[1]Calcs_Sew!AC$102:AC$107)</f>
        <v>-635.83821943819453</v>
      </c>
      <c r="AD620" s="106">
        <f>-SUM([1]Calcs_Sew!AD$69,[1]Calcs_Sew!AD$73:AD$76,[1]Calcs_Sew!AD$79:AD$87,[1]Calcs_Sew!AD$97,[1]Calcs_Sew!AD$102:AD$107)</f>
        <v>-651.73417492414933</v>
      </c>
      <c r="AE620" s="106">
        <f>-SUM([1]Calcs_Sew!AE$69,[1]Calcs_Sew!AE$73:AE$76,[1]Calcs_Sew!AE$79:AE$87,[1]Calcs_Sew!AE$97,[1]Calcs_Sew!AE$102:AE$107)</f>
        <v>-668.02752929725295</v>
      </c>
      <c r="AF620" s="106">
        <f>-SUM([1]Calcs_Sew!AF$69,[1]Calcs_Sew!AF$73:AF$76,[1]Calcs_Sew!AF$79:AF$87,[1]Calcs_Sew!AF$97,[1]Calcs_Sew!AF$102:AF$107)</f>
        <v>-684.72821752968423</v>
      </c>
      <c r="AG620" s="106">
        <f>-SUM([1]Calcs_Sew!AG$69,[1]Calcs_Sew!AG$73:AG$76,[1]Calcs_Sew!AG$79:AG$87,[1]Calcs_Sew!AG$97,[1]Calcs_Sew!AG$102:AG$107)</f>
        <v>-701.84642296792629</v>
      </c>
      <c r="AH620" s="107">
        <f>-SUM([1]Calcs_Sew!AH$69,[1]Calcs_Sew!AH$73:AH$76,[1]Calcs_Sew!AH$79:AH$87,[1]Calcs_Sew!AH$97,[1]Calcs_Sew!AH$102:AH$107)</f>
        <v>-719.39258354212438</v>
      </c>
    </row>
    <row r="621" spans="1:34" s="37" customFormat="1" ht="10.5" hidden="1" outlineLevel="2" x14ac:dyDescent="0.25">
      <c r="A621" s="34"/>
      <c r="B621" s="97"/>
      <c r="C621" s="98"/>
      <c r="D621" s="108" t="s">
        <v>66</v>
      </c>
      <c r="E621" s="109"/>
      <c r="F621" s="109"/>
      <c r="G621" s="109"/>
      <c r="H621" s="109"/>
      <c r="I621" s="109"/>
      <c r="J621" s="109"/>
      <c r="K621" s="110">
        <f t="shared" ref="K621:AH621" si="97">SUM(K614:K620)</f>
        <v>6370</v>
      </c>
      <c r="L621" s="110">
        <f t="shared" si="97"/>
        <v>4735</v>
      </c>
      <c r="M621" s="110">
        <f t="shared" si="97"/>
        <v>4426</v>
      </c>
      <c r="N621" s="111">
        <f t="shared" si="97"/>
        <v>6280</v>
      </c>
      <c r="O621" s="111">
        <f t="shared" si="97"/>
        <v>7078.4240583645515</v>
      </c>
      <c r="P621" s="111">
        <f t="shared" si="97"/>
        <v>6741.1805323877106</v>
      </c>
      <c r="Q621" s="111">
        <f t="shared" si="97"/>
        <v>6856.4326996017335</v>
      </c>
      <c r="R621" s="111">
        <f t="shared" si="97"/>
        <v>6974.2182060217592</v>
      </c>
      <c r="S621" s="111">
        <f t="shared" si="97"/>
        <v>7094.5737441823176</v>
      </c>
      <c r="T621" s="111">
        <f t="shared" si="97"/>
        <v>7233.5398842433024</v>
      </c>
      <c r="U621" s="111">
        <f t="shared" si="97"/>
        <v>7551.4438263794964</v>
      </c>
      <c r="V621" s="111">
        <f t="shared" si="97"/>
        <v>7891.4880423663426</v>
      </c>
      <c r="W621" s="111">
        <f t="shared" si="97"/>
        <v>8133.2885331629841</v>
      </c>
      <c r="X621" s="111">
        <f t="shared" si="97"/>
        <v>8250.5993725108965</v>
      </c>
      <c r="Y621" s="111">
        <f t="shared" si="97"/>
        <v>6668.6583087033678</v>
      </c>
      <c r="Z621" s="111">
        <f t="shared" si="97"/>
        <v>6789.4272956732129</v>
      </c>
      <c r="AA621" s="111">
        <f t="shared" si="97"/>
        <v>6911.8616295451857</v>
      </c>
      <c r="AB621" s="111">
        <f t="shared" si="97"/>
        <v>7035.9093793343764</v>
      </c>
      <c r="AC621" s="111">
        <f t="shared" si="97"/>
        <v>7161.5107746690956</v>
      </c>
      <c r="AD621" s="111">
        <f t="shared" si="97"/>
        <v>7290.5273293842247</v>
      </c>
      <c r="AE621" s="111">
        <f t="shared" si="97"/>
        <v>7435.3421368896752</v>
      </c>
      <c r="AF621" s="111">
        <f t="shared" si="97"/>
        <v>7585.564837988064</v>
      </c>
      <c r="AG621" s="111">
        <f t="shared" si="97"/>
        <v>7738.5722236460315</v>
      </c>
      <c r="AH621" s="112">
        <f t="shared" si="97"/>
        <v>7894.3740290405303</v>
      </c>
    </row>
    <row r="622" spans="1:34" s="37" customFormat="1" ht="10.5" hidden="1" outlineLevel="2" x14ac:dyDescent="0.25">
      <c r="A622" s="34"/>
      <c r="B622" s="97"/>
      <c r="C622" s="98"/>
      <c r="D622" s="104"/>
      <c r="E622" s="24"/>
      <c r="F622" s="24"/>
      <c r="G622" s="24"/>
      <c r="H622" s="24"/>
      <c r="I622" s="24"/>
      <c r="J622" s="24"/>
      <c r="K622" s="105"/>
      <c r="L622" s="105"/>
      <c r="M622" s="105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  <c r="AA622" s="106"/>
      <c r="AB622" s="106"/>
      <c r="AC622" s="106"/>
      <c r="AD622" s="106"/>
      <c r="AE622" s="106"/>
      <c r="AF622" s="106"/>
      <c r="AG622" s="106"/>
      <c r="AH622" s="107"/>
    </row>
    <row r="623" spans="1:34" s="37" customFormat="1" ht="11" hidden="1" outlineLevel="2" thickBot="1" x14ac:dyDescent="0.3">
      <c r="A623" s="34"/>
      <c r="B623" s="97"/>
      <c r="C623" s="98"/>
      <c r="D623" s="114" t="s">
        <v>67</v>
      </c>
      <c r="E623" s="115"/>
      <c r="F623" s="115"/>
      <c r="G623" s="115"/>
      <c r="H623" s="115"/>
      <c r="I623" s="115"/>
      <c r="J623" s="115"/>
      <c r="K623" s="116">
        <f t="shared" ref="K623:AH623" si="98">K611-K621</f>
        <v>-1703</v>
      </c>
      <c r="L623" s="116">
        <f t="shared" si="98"/>
        <v>18</v>
      </c>
      <c r="M623" s="116">
        <f t="shared" si="98"/>
        <v>355</v>
      </c>
      <c r="N623" s="117">
        <f t="shared" si="98"/>
        <v>-1373</v>
      </c>
      <c r="O623" s="117">
        <f t="shared" si="98"/>
        <v>-1557.4240583645515</v>
      </c>
      <c r="P623" s="117">
        <f t="shared" si="98"/>
        <v>-896.48553238771092</v>
      </c>
      <c r="Q623" s="117">
        <f t="shared" si="98"/>
        <v>-567.21112460173299</v>
      </c>
      <c r="R623" s="117">
        <f t="shared" si="98"/>
        <v>-44.980839646756976</v>
      </c>
      <c r="S623" s="117">
        <f t="shared" si="98"/>
        <v>1268.6524971520603</v>
      </c>
      <c r="T623" s="117">
        <f t="shared" si="98"/>
        <v>3177.6803509644342</v>
      </c>
      <c r="U623" s="117">
        <f t="shared" si="98"/>
        <v>4222.297192547634</v>
      </c>
      <c r="V623" s="117">
        <f t="shared" si="98"/>
        <v>2165.0908909867348</v>
      </c>
      <c r="W623" s="117">
        <f t="shared" si="98"/>
        <v>496.37987352391792</v>
      </c>
      <c r="X623" s="117">
        <f t="shared" si="98"/>
        <v>-70.014255656821661</v>
      </c>
      <c r="Y623" s="117">
        <f t="shared" si="98"/>
        <v>1515.1426302983218</v>
      </c>
      <c r="Z623" s="117">
        <f t="shared" si="98"/>
        <v>1397.6698610297826</v>
      </c>
      <c r="AA623" s="117">
        <f t="shared" si="98"/>
        <v>1278.6141503016479</v>
      </c>
      <c r="AB623" s="117">
        <f t="shared" si="98"/>
        <v>1158.029489234892</v>
      </c>
      <c r="AC623" s="117">
        <f t="shared" si="98"/>
        <v>1035.9777598406672</v>
      </c>
      <c r="AD623" s="117">
        <f t="shared" si="98"/>
        <v>910.5996127145454</v>
      </c>
      <c r="AE623" s="117">
        <f t="shared" si="98"/>
        <v>769.51417298782781</v>
      </c>
      <c r="AF623" s="117">
        <f t="shared" si="98"/>
        <v>623.11407386264</v>
      </c>
      <c r="AG623" s="117">
        <f t="shared" si="98"/>
        <v>474.02485522720235</v>
      </c>
      <c r="AH623" s="118">
        <f t="shared" si="98"/>
        <v>322.2391710307993</v>
      </c>
    </row>
    <row r="624" spans="1:34" s="37" customFormat="1" ht="11" hidden="1" outlineLevel="2" thickTop="1" x14ac:dyDescent="0.25">
      <c r="A624" s="34"/>
      <c r="B624" s="97"/>
      <c r="C624" s="98"/>
      <c r="D624" s="119"/>
      <c r="E624" s="24"/>
      <c r="F624" s="24"/>
      <c r="G624" s="24"/>
      <c r="H624" s="24"/>
      <c r="I624" s="24"/>
      <c r="J624" s="24"/>
      <c r="K624" s="105"/>
      <c r="L624" s="105"/>
      <c r="M624" s="105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  <c r="AG624" s="106"/>
      <c r="AH624" s="107"/>
    </row>
    <row r="625" spans="1:34" s="37" customFormat="1" ht="21.5" hidden="1" outlineLevel="2" thickBot="1" x14ac:dyDescent="0.3">
      <c r="A625" s="34"/>
      <c r="B625" s="97"/>
      <c r="C625" s="98"/>
      <c r="D625" s="120" t="s">
        <v>68</v>
      </c>
      <c r="E625" s="121"/>
      <c r="F625" s="121"/>
      <c r="G625" s="121"/>
      <c r="H625" s="121"/>
      <c r="I625" s="121"/>
      <c r="J625" s="121"/>
      <c r="K625" s="122">
        <f t="shared" ref="K625:AH625" si="99">K623-SUM(K606:K607)</f>
        <v>-1739</v>
      </c>
      <c r="L625" s="122">
        <f t="shared" si="99"/>
        <v>-31</v>
      </c>
      <c r="M625" s="122">
        <f t="shared" si="99"/>
        <v>295</v>
      </c>
      <c r="N625" s="123">
        <f t="shared" si="99"/>
        <v>-1373</v>
      </c>
      <c r="O625" s="123">
        <f t="shared" si="99"/>
        <v>-1557.4240583645515</v>
      </c>
      <c r="P625" s="123">
        <f t="shared" si="99"/>
        <v>-896.48553238771092</v>
      </c>
      <c r="Q625" s="123">
        <f t="shared" si="99"/>
        <v>-668.71112460173299</v>
      </c>
      <c r="R625" s="123">
        <f t="shared" si="99"/>
        <v>-422.98083964675698</v>
      </c>
      <c r="S625" s="123">
        <f t="shared" si="99"/>
        <v>-221.84750284793972</v>
      </c>
      <c r="T625" s="123">
        <f t="shared" si="99"/>
        <v>-23.319649035565817</v>
      </c>
      <c r="U625" s="123">
        <f t="shared" si="99"/>
        <v>-57.20280745236596</v>
      </c>
      <c r="V625" s="123">
        <f t="shared" si="99"/>
        <v>-101.90910901326515</v>
      </c>
      <c r="W625" s="123">
        <f t="shared" si="99"/>
        <v>-150.62012647608208</v>
      </c>
      <c r="X625" s="123">
        <f t="shared" si="99"/>
        <v>-70.014255656821661</v>
      </c>
      <c r="Y625" s="123">
        <f t="shared" si="99"/>
        <v>1515.1426302983218</v>
      </c>
      <c r="Z625" s="123">
        <f t="shared" si="99"/>
        <v>1397.6698610297826</v>
      </c>
      <c r="AA625" s="123">
        <f t="shared" si="99"/>
        <v>1278.6141503016479</v>
      </c>
      <c r="AB625" s="123">
        <f t="shared" si="99"/>
        <v>1158.029489234892</v>
      </c>
      <c r="AC625" s="123">
        <f t="shared" si="99"/>
        <v>1035.9777598406672</v>
      </c>
      <c r="AD625" s="123">
        <f t="shared" si="99"/>
        <v>910.5996127145454</v>
      </c>
      <c r="AE625" s="123">
        <f t="shared" si="99"/>
        <v>769.51417298782781</v>
      </c>
      <c r="AF625" s="123">
        <f t="shared" si="99"/>
        <v>623.11407386264</v>
      </c>
      <c r="AG625" s="123">
        <f t="shared" si="99"/>
        <v>474.02485522720235</v>
      </c>
      <c r="AH625" s="124">
        <f t="shared" si="99"/>
        <v>322.2391710307993</v>
      </c>
    </row>
    <row r="626" spans="1:34" s="37" customFormat="1" ht="10.5" hidden="1" outlineLevel="2" x14ac:dyDescent="0.25">
      <c r="A626" s="34"/>
      <c r="B626" s="97"/>
      <c r="C626" s="125"/>
      <c r="D626" s="50"/>
      <c r="E626" s="24"/>
      <c r="F626" s="24"/>
      <c r="G626" s="24"/>
      <c r="H626" s="24"/>
      <c r="I626" s="24"/>
      <c r="J626" s="24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  <c r="AB626" s="51"/>
      <c r="AC626" s="51"/>
      <c r="AD626" s="51"/>
      <c r="AE626" s="51"/>
      <c r="AF626" s="51"/>
      <c r="AG626" s="51"/>
      <c r="AH626" s="51"/>
    </row>
    <row r="627" spans="1:34" s="37" customFormat="1" ht="10.5" hidden="1" outlineLevel="2" x14ac:dyDescent="0.25">
      <c r="A627" s="126"/>
      <c r="B627" s="97"/>
      <c r="C627" s="98"/>
      <c r="D627" s="127" t="s">
        <v>71</v>
      </c>
      <c r="E627" s="24"/>
      <c r="F627" s="24"/>
      <c r="G627" s="24"/>
      <c r="H627" s="24"/>
      <c r="I627" s="24"/>
      <c r="J627" s="24"/>
      <c r="K627" s="24"/>
      <c r="L627" s="106">
        <f>SUM([1]Calcs_Sew!L$1291:L$1293)</f>
        <v>928</v>
      </c>
      <c r="M627" s="106">
        <f>SUM([1]Calcs_Sew!M$1291:M$1293)</f>
        <v>467</v>
      </c>
      <c r="N627" s="106">
        <f>SUM([1]Calcs_Sew!N$1291:N$1293)</f>
        <v>-323</v>
      </c>
      <c r="O627" s="106">
        <f>SUM([1]Calcs_Sew!O$1291:O$1293)</f>
        <v>0</v>
      </c>
      <c r="P627" s="106">
        <f>SUM([1]Calcs_Sew!P$1291:P$1293)</f>
        <v>1092.8</v>
      </c>
      <c r="Q627" s="106">
        <f>SUM([1]Calcs_Sew!Q$1291:Q$1293)</f>
        <v>0</v>
      </c>
      <c r="R627" s="106">
        <f>SUM([1]Calcs_Sew!R$1291:R$1293)</f>
        <v>1046.616</v>
      </c>
      <c r="S627" s="106">
        <f>SUM([1]Calcs_Sew!S$1291:S$1293)</f>
        <v>0</v>
      </c>
      <c r="T627" s="106">
        <f>SUM([1]Calcs_Sew!T$1291:T$1293)</f>
        <v>999.50832000000003</v>
      </c>
      <c r="U627" s="106">
        <f>SUM([1]Calcs_Sew!U$1291:U$1293)</f>
        <v>0</v>
      </c>
      <c r="V627" s="106">
        <f>SUM([1]Calcs_Sew!V$1291:V$1293)</f>
        <v>951.45848640000031</v>
      </c>
      <c r="W627" s="106">
        <f>SUM([1]Calcs_Sew!W$1291:W$1293)</f>
        <v>0</v>
      </c>
      <c r="X627" s="106">
        <f>SUM([1]Calcs_Sew!X$1291:X$1293)</f>
        <v>902.44765612800018</v>
      </c>
      <c r="Y627" s="106">
        <f>SUM([1]Calcs_Sew!Y$1291:Y$1293)</f>
        <v>0</v>
      </c>
      <c r="Z627" s="106">
        <f>SUM([1]Calcs_Sew!Z$1291:Z$1293)</f>
        <v>886.47660925056027</v>
      </c>
      <c r="AA627" s="106">
        <f>SUM([1]Calcs_Sew!AA$1291:AA$1293)</f>
        <v>0</v>
      </c>
      <c r="AB627" s="106">
        <f>SUM([1]Calcs_Sew!AB$1291:AB$1293)</f>
        <v>904.20614143557145</v>
      </c>
      <c r="AC627" s="106">
        <f>SUM([1]Calcs_Sew!AC$1291:AC$1293)</f>
        <v>0</v>
      </c>
      <c r="AD627" s="106">
        <f>SUM([1]Calcs_Sew!AD$1291:AD$1293)</f>
        <v>922.29026426428277</v>
      </c>
      <c r="AE627" s="106">
        <f>SUM([1]Calcs_Sew!AE$1291:AE$1293)</f>
        <v>0</v>
      </c>
      <c r="AF627" s="106">
        <f>SUM([1]Calcs_Sew!AF$1291:AF$1293)</f>
        <v>0</v>
      </c>
      <c r="AG627" s="106">
        <f>SUM([1]Calcs_Sew!AG$1291:AG$1293)</f>
        <v>0</v>
      </c>
      <c r="AH627" s="106">
        <f>SUM([1]Calcs_Sew!AH$1291:AH$1293)</f>
        <v>0</v>
      </c>
    </row>
    <row r="628" spans="1:34" s="37" customFormat="1" ht="10.5" hidden="1" outlineLevel="2" x14ac:dyDescent="0.25">
      <c r="A628" s="34"/>
      <c r="B628" s="97"/>
      <c r="C628" s="125"/>
      <c r="D628" s="236"/>
      <c r="E628" s="24"/>
      <c r="F628" s="24"/>
      <c r="G628" s="24"/>
      <c r="H628" s="24"/>
      <c r="I628" s="24"/>
      <c r="J628" s="24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1"/>
      <c r="AF628" s="51"/>
      <c r="AG628" s="51"/>
      <c r="AH628" s="51"/>
    </row>
    <row r="629" spans="1:34" s="37" customFormat="1" ht="10.5" hidden="1" outlineLevel="3" x14ac:dyDescent="0.25">
      <c r="A629" s="34"/>
      <c r="B629" s="97"/>
      <c r="C629" s="125"/>
      <c r="D629" s="130" t="s">
        <v>72</v>
      </c>
      <c r="E629" s="131">
        <f>SUM(K629:AH629)</f>
        <v>0</v>
      </c>
      <c r="F629" s="24"/>
      <c r="G629" s="24"/>
      <c r="H629" s="24"/>
      <c r="I629" s="24"/>
      <c r="J629" s="24"/>
      <c r="K629" s="132">
        <f>IF(ROUND(K623-'[1]Hist&amp;Budget_WC'!BT$121,0)&lt;&gt;0,1,0)</f>
        <v>0</v>
      </c>
      <c r="L629" s="132">
        <f>IF(ROUND(L623-'[1]Hist&amp;Budget_WC'!BU$121,0)&lt;&gt;0,1,0)</f>
        <v>0</v>
      </c>
      <c r="M629" s="132">
        <f>IF(ROUND(M623-'[1]Hist&amp;Budget_WC'!BV$121,0)&lt;&gt;0,1,0)</f>
        <v>0</v>
      </c>
      <c r="N629" s="132">
        <f>IF(ROUND(N623-[1]Calcs_Sew!N$111,0)&lt;&gt;0,1,0)</f>
        <v>0</v>
      </c>
      <c r="O629" s="132">
        <f>IF(ROUND(O623-[1]Calcs_Sew!O$111,0)&lt;&gt;0,1,0)</f>
        <v>0</v>
      </c>
      <c r="P629" s="132">
        <f>IF(ROUND(P623-[1]Calcs_Sew!P$111,0)&lt;&gt;0,1,0)</f>
        <v>0</v>
      </c>
      <c r="Q629" s="132">
        <f>IF(ROUND(Q623-[1]Calcs_Sew!Q$111,0)&lt;&gt;0,1,0)</f>
        <v>0</v>
      </c>
      <c r="R629" s="132">
        <f>IF(ROUND(R623-[1]Calcs_Sew!R$111,0)&lt;&gt;0,1,0)</f>
        <v>0</v>
      </c>
      <c r="S629" s="132">
        <f>IF(ROUND(S623-[1]Calcs_Sew!S$111,0)&lt;&gt;0,1,0)</f>
        <v>0</v>
      </c>
      <c r="T629" s="132">
        <f>IF(ROUND(T623-[1]Calcs_Sew!T$111,0)&lt;&gt;0,1,0)</f>
        <v>0</v>
      </c>
      <c r="U629" s="132">
        <f>IF(ROUND(U623-[1]Calcs_Sew!U$111,0)&lt;&gt;0,1,0)</f>
        <v>0</v>
      </c>
      <c r="V629" s="132">
        <f>IF(ROUND(V623-[1]Calcs_Sew!V$111,0)&lt;&gt;0,1,0)</f>
        <v>0</v>
      </c>
      <c r="W629" s="132">
        <f>IF(ROUND(W623-[1]Calcs_Sew!W$111,0)&lt;&gt;0,1,0)</f>
        <v>0</v>
      </c>
      <c r="X629" s="132">
        <f>IF(ROUND(X623-[1]Calcs_Sew!X$111,0)&lt;&gt;0,1,0)</f>
        <v>0</v>
      </c>
      <c r="Y629" s="132">
        <f>IF(ROUND(Y623-[1]Calcs_Sew!Y$111,0)&lt;&gt;0,1,0)</f>
        <v>0</v>
      </c>
      <c r="Z629" s="132">
        <f>IF(ROUND(Z623-[1]Calcs_Sew!Z$111,0)&lt;&gt;0,1,0)</f>
        <v>0</v>
      </c>
      <c r="AA629" s="132">
        <f>IF(ROUND(AA623-[1]Calcs_Sew!AA$111,0)&lt;&gt;0,1,0)</f>
        <v>0</v>
      </c>
      <c r="AB629" s="132">
        <f>IF(ROUND(AB623-[1]Calcs_Sew!AB$111,0)&lt;&gt;0,1,0)</f>
        <v>0</v>
      </c>
      <c r="AC629" s="132">
        <f>IF(ROUND(AC623-[1]Calcs_Sew!AC$111,0)&lt;&gt;0,1,0)</f>
        <v>0</v>
      </c>
      <c r="AD629" s="132">
        <f>IF(ROUND(AD623-[1]Calcs_Sew!AD$111,0)&lt;&gt;0,1,0)</f>
        <v>0</v>
      </c>
      <c r="AE629" s="132">
        <f>IF(ROUND(AE623-[1]Calcs_Sew!AE$111,0)&lt;&gt;0,1,0)</f>
        <v>0</v>
      </c>
      <c r="AF629" s="132">
        <f>IF(ROUND(AF623-[1]Calcs_Sew!AF$111,0)&lt;&gt;0,1,0)</f>
        <v>0</v>
      </c>
      <c r="AG629" s="132">
        <f>IF(ROUND(AG623-[1]Calcs_Sew!AG$111,0)&lt;&gt;0,1,0)</f>
        <v>0</v>
      </c>
      <c r="AH629" s="132">
        <f>IF(ROUND(AH623-[1]Calcs_Sew!AH$111,0)&lt;&gt;0,1,0)</f>
        <v>0</v>
      </c>
    </row>
    <row r="630" spans="1:34" s="37" customFormat="1" ht="10.5" hidden="1" outlineLevel="2" collapsed="1" x14ac:dyDescent="0.25">
      <c r="A630" s="34"/>
      <c r="B630" s="97"/>
      <c r="C630" s="125"/>
      <c r="D630" s="236"/>
      <c r="E630" s="24"/>
      <c r="F630" s="24"/>
      <c r="G630" s="24"/>
      <c r="H630" s="24"/>
      <c r="I630" s="24"/>
      <c r="J630" s="24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</row>
    <row r="631" spans="1:34" s="37" customFormat="1" ht="12" hidden="1" outlineLevel="1" x14ac:dyDescent="0.3">
      <c r="A631" s="34"/>
      <c r="B631" s="39"/>
      <c r="C631" s="40"/>
      <c r="D631" s="128"/>
      <c r="E631" s="74"/>
      <c r="F631" s="74"/>
      <c r="G631" s="74"/>
      <c r="H631" s="74"/>
      <c r="I631" s="74"/>
      <c r="J631" s="74"/>
      <c r="K631" s="6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  <c r="AA631" s="129"/>
      <c r="AB631" s="129"/>
      <c r="AC631" s="129"/>
      <c r="AD631" s="129"/>
      <c r="AE631" s="129"/>
      <c r="AF631" s="129"/>
      <c r="AG631" s="129"/>
      <c r="AH631" s="129"/>
    </row>
    <row r="632" spans="1:34" s="37" customFormat="1" ht="12" hidden="1" outlineLevel="2" x14ac:dyDescent="0.25">
      <c r="A632" s="34"/>
      <c r="B632" s="39">
        <f ca="1">MAX($A$7:B631)+Sbsxn</f>
        <v>2306.0200000000004</v>
      </c>
      <c r="C632" s="40" t="str">
        <f>BSC</f>
        <v>Balance Sheet</v>
      </c>
      <c r="D632" s="50"/>
      <c r="E632" s="24"/>
      <c r="F632" s="24"/>
      <c r="G632" s="24"/>
      <c r="H632" s="24"/>
      <c r="I632" s="24"/>
      <c r="J632" s="24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</row>
    <row r="633" spans="1:34" s="37" customFormat="1" ht="12.5" hidden="1" outlineLevel="2" thickBot="1" x14ac:dyDescent="0.35">
      <c r="A633" s="34"/>
      <c r="B633" s="39"/>
      <c r="C633" s="48"/>
      <c r="D633" s="50"/>
      <c r="E633" s="24"/>
      <c r="F633" s="24"/>
      <c r="G633" s="24"/>
      <c r="H633" s="24"/>
      <c r="I633" s="24"/>
      <c r="J633" s="24"/>
      <c r="L633" s="51"/>
      <c r="M633" s="51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  <c r="AA633" s="129"/>
      <c r="AB633" s="129"/>
      <c r="AC633" s="129"/>
      <c r="AD633" s="129"/>
      <c r="AE633" s="129"/>
      <c r="AF633" s="129"/>
      <c r="AG633" s="129"/>
      <c r="AH633" s="129"/>
    </row>
    <row r="634" spans="1:34" s="69" customFormat="1" ht="13.4" hidden="1" customHeight="1" outlineLevel="2" x14ac:dyDescent="0.3">
      <c r="A634" s="65"/>
      <c r="B634" s="39"/>
      <c r="C634" s="48"/>
      <c r="D634" s="66" t="str">
        <f>MdlClient&amp;" Long Term Financial Plan "&amp;$E$39</f>
        <v>Federation Council Long Term Financial Plan 2021/22 - 2031/32</v>
      </c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8"/>
    </row>
    <row r="635" spans="1:34" s="69" customFormat="1" ht="13.4" hidden="1" customHeight="1" outlineLevel="2" thickBot="1" x14ac:dyDescent="0.35">
      <c r="A635" s="65"/>
      <c r="B635" s="39"/>
      <c r="C635" s="48"/>
      <c r="D635" s="70" t="str">
        <f>B590&amp;" - Balance Sheet Projections"</f>
        <v>Sewerage - Balance Sheet Projections</v>
      </c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  <c r="AA635" s="71"/>
      <c r="AB635" s="71"/>
      <c r="AC635" s="71"/>
      <c r="AD635" s="71"/>
      <c r="AE635" s="71"/>
      <c r="AF635" s="71"/>
      <c r="AG635" s="71"/>
      <c r="AH635" s="72"/>
    </row>
    <row r="636" spans="1:34" s="69" customFormat="1" ht="24.5" hidden="1" outlineLevel="2" thickBot="1" x14ac:dyDescent="0.35">
      <c r="A636" s="65"/>
      <c r="B636" s="39"/>
      <c r="C636" s="48"/>
      <c r="D636" s="73"/>
      <c r="E636" s="74"/>
      <c r="F636" s="74"/>
      <c r="G636" s="74"/>
      <c r="H636" s="74"/>
      <c r="I636" s="74"/>
      <c r="J636" s="74"/>
      <c r="K636" s="75" t="s">
        <v>41</v>
      </c>
      <c r="L636" s="75" t="s">
        <v>41</v>
      </c>
      <c r="M636" s="75" t="s">
        <v>41</v>
      </c>
      <c r="N636" s="76" t="s">
        <v>74</v>
      </c>
      <c r="O636" s="77" t="s">
        <v>43</v>
      </c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78"/>
      <c r="AE636" s="78"/>
      <c r="AF636" s="78"/>
      <c r="AG636" s="78"/>
      <c r="AH636" s="79"/>
    </row>
    <row r="637" spans="1:34" s="69" customFormat="1" ht="12" hidden="1" outlineLevel="2" x14ac:dyDescent="0.3">
      <c r="A637" s="65"/>
      <c r="B637" s="39"/>
      <c r="C637" s="48"/>
      <c r="D637" s="80" t="s">
        <v>44</v>
      </c>
      <c r="E637" s="81"/>
      <c r="F637" s="81"/>
      <c r="G637" s="81"/>
      <c r="H637" s="81"/>
      <c r="I637" s="81"/>
      <c r="J637" s="82"/>
      <c r="K637" s="84">
        <f>YEAR(K$29)</f>
        <v>2019</v>
      </c>
      <c r="L637" s="84">
        <f t="shared" ref="L637:AH637" si="100">YEAR(L$29)</f>
        <v>2020</v>
      </c>
      <c r="M637" s="84">
        <f t="shared" si="100"/>
        <v>2021</v>
      </c>
      <c r="N637" s="85">
        <f t="shared" si="100"/>
        <v>2022</v>
      </c>
      <c r="O637" s="86">
        <f t="shared" si="100"/>
        <v>2023</v>
      </c>
      <c r="P637" s="87">
        <f t="shared" si="100"/>
        <v>2024</v>
      </c>
      <c r="Q637" s="87">
        <f t="shared" si="100"/>
        <v>2025</v>
      </c>
      <c r="R637" s="87">
        <f t="shared" si="100"/>
        <v>2026</v>
      </c>
      <c r="S637" s="87">
        <f t="shared" si="100"/>
        <v>2027</v>
      </c>
      <c r="T637" s="87">
        <f t="shared" si="100"/>
        <v>2028</v>
      </c>
      <c r="U637" s="87">
        <f t="shared" si="100"/>
        <v>2029</v>
      </c>
      <c r="V637" s="87">
        <f t="shared" si="100"/>
        <v>2030</v>
      </c>
      <c r="W637" s="87">
        <f t="shared" si="100"/>
        <v>2031</v>
      </c>
      <c r="X637" s="87">
        <f t="shared" si="100"/>
        <v>2032</v>
      </c>
      <c r="Y637" s="87">
        <f t="shared" si="100"/>
        <v>2033</v>
      </c>
      <c r="Z637" s="87">
        <f t="shared" si="100"/>
        <v>2034</v>
      </c>
      <c r="AA637" s="87">
        <f t="shared" si="100"/>
        <v>2035</v>
      </c>
      <c r="AB637" s="87">
        <f t="shared" si="100"/>
        <v>2036</v>
      </c>
      <c r="AC637" s="87">
        <f t="shared" si="100"/>
        <v>2037</v>
      </c>
      <c r="AD637" s="87">
        <f t="shared" si="100"/>
        <v>2038</v>
      </c>
      <c r="AE637" s="87">
        <f t="shared" si="100"/>
        <v>2039</v>
      </c>
      <c r="AF637" s="87">
        <f t="shared" si="100"/>
        <v>2040</v>
      </c>
      <c r="AG637" s="87">
        <f t="shared" si="100"/>
        <v>2041</v>
      </c>
      <c r="AH637" s="88">
        <f t="shared" si="100"/>
        <v>2042</v>
      </c>
    </row>
    <row r="638" spans="1:34" s="69" customFormat="1" ht="12.5" hidden="1" outlineLevel="2" thickBot="1" x14ac:dyDescent="0.35">
      <c r="A638" s="65"/>
      <c r="B638" s="39"/>
      <c r="C638" s="48"/>
      <c r="D638" s="134"/>
      <c r="E638" s="90"/>
      <c r="F638" s="90"/>
      <c r="G638" s="90"/>
      <c r="H638" s="90"/>
      <c r="I638" s="90"/>
      <c r="J638" s="91"/>
      <c r="K638" s="92" t="s">
        <v>45</v>
      </c>
      <c r="L638" s="92" t="str">
        <f>$K$62</f>
        <v>$000s</v>
      </c>
      <c r="M638" s="92" t="str">
        <f t="shared" ref="M638:AH638" si="101">$K$62</f>
        <v>$000s</v>
      </c>
      <c r="N638" s="93" t="str">
        <f t="shared" si="101"/>
        <v>$000s</v>
      </c>
      <c r="O638" s="94" t="str">
        <f t="shared" si="101"/>
        <v>$000s</v>
      </c>
      <c r="P638" s="95" t="str">
        <f t="shared" si="101"/>
        <v>$000s</v>
      </c>
      <c r="Q638" s="95" t="str">
        <f t="shared" si="101"/>
        <v>$000s</v>
      </c>
      <c r="R638" s="95" t="str">
        <f t="shared" si="101"/>
        <v>$000s</v>
      </c>
      <c r="S638" s="95" t="str">
        <f t="shared" si="101"/>
        <v>$000s</v>
      </c>
      <c r="T638" s="95" t="str">
        <f t="shared" si="101"/>
        <v>$000s</v>
      </c>
      <c r="U638" s="95" t="str">
        <f t="shared" si="101"/>
        <v>$000s</v>
      </c>
      <c r="V638" s="95" t="str">
        <f t="shared" si="101"/>
        <v>$000s</v>
      </c>
      <c r="W638" s="95" t="str">
        <f t="shared" si="101"/>
        <v>$000s</v>
      </c>
      <c r="X638" s="95" t="str">
        <f t="shared" si="101"/>
        <v>$000s</v>
      </c>
      <c r="Y638" s="95" t="str">
        <f t="shared" si="101"/>
        <v>$000s</v>
      </c>
      <c r="Z638" s="95" t="str">
        <f t="shared" si="101"/>
        <v>$000s</v>
      </c>
      <c r="AA638" s="95" t="str">
        <f t="shared" si="101"/>
        <v>$000s</v>
      </c>
      <c r="AB638" s="95" t="str">
        <f t="shared" si="101"/>
        <v>$000s</v>
      </c>
      <c r="AC638" s="95" t="str">
        <f t="shared" si="101"/>
        <v>$000s</v>
      </c>
      <c r="AD638" s="95" t="str">
        <f t="shared" si="101"/>
        <v>$000s</v>
      </c>
      <c r="AE638" s="95" t="str">
        <f t="shared" si="101"/>
        <v>$000s</v>
      </c>
      <c r="AF638" s="95" t="str">
        <f t="shared" si="101"/>
        <v>$000s</v>
      </c>
      <c r="AG638" s="95" t="str">
        <f t="shared" si="101"/>
        <v>$000s</v>
      </c>
      <c r="AH638" s="96" t="str">
        <f t="shared" si="101"/>
        <v>$000s</v>
      </c>
    </row>
    <row r="639" spans="1:34" s="37" customFormat="1" ht="10.5" hidden="1" outlineLevel="2" x14ac:dyDescent="0.25">
      <c r="A639" s="34"/>
      <c r="B639" s="97"/>
      <c r="C639" s="98"/>
      <c r="D639" s="99"/>
      <c r="E639" s="24"/>
      <c r="F639" s="24"/>
      <c r="G639" s="24"/>
      <c r="H639" s="24"/>
      <c r="I639" s="24"/>
      <c r="J639" s="24"/>
      <c r="K639" s="100"/>
      <c r="L639" s="101"/>
      <c r="M639" s="10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  <c r="AD639" s="51"/>
      <c r="AE639" s="51"/>
      <c r="AF639" s="51"/>
      <c r="AG639" s="51"/>
      <c r="AH639" s="102"/>
    </row>
    <row r="640" spans="1:34" s="37" customFormat="1" ht="10.5" hidden="1" outlineLevel="2" x14ac:dyDescent="0.25">
      <c r="A640" s="34"/>
      <c r="B640" s="97"/>
      <c r="C640" s="98"/>
      <c r="D640" s="135" t="s">
        <v>75</v>
      </c>
      <c r="E640" s="24"/>
      <c r="F640" s="24"/>
      <c r="G640" s="24"/>
      <c r="H640" s="24"/>
      <c r="I640" s="24"/>
      <c r="J640" s="24"/>
      <c r="K640" s="100"/>
      <c r="L640" s="101"/>
      <c r="M640" s="10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1"/>
      <c r="AF640" s="51"/>
      <c r="AG640" s="51"/>
      <c r="AH640" s="102"/>
    </row>
    <row r="641" spans="1:34" s="37" customFormat="1" ht="10.5" hidden="1" outlineLevel="2" x14ac:dyDescent="0.25">
      <c r="A641" s="34"/>
      <c r="B641" s="97"/>
      <c r="C641" s="98"/>
      <c r="D641" s="136" t="s">
        <v>76</v>
      </c>
      <c r="E641" s="24"/>
      <c r="F641" s="24"/>
      <c r="G641" s="24"/>
      <c r="H641" s="24"/>
      <c r="I641" s="24"/>
      <c r="J641" s="24"/>
      <c r="K641" s="105">
        <f>'[1]Hist&amp;Budget_WC'!BT$130</f>
        <v>6203</v>
      </c>
      <c r="L641" s="105">
        <f>'[1]Hist&amp;Budget_WC'!BU$130</f>
        <v>7641</v>
      </c>
      <c r="M641" s="105">
        <f>'[1]Hist&amp;Budget_WC'!BV$130</f>
        <v>2584</v>
      </c>
      <c r="N641" s="106">
        <f>[1]Calcs_Sew!N$118</f>
        <v>7091</v>
      </c>
      <c r="O641" s="106">
        <f>[1]Calcs_Sew!O$118</f>
        <v>3700.1647522346557</v>
      </c>
      <c r="P641" s="106">
        <f>[1]Calcs_Sew!P$118</f>
        <v>2932.2655776690262</v>
      </c>
      <c r="Q641" s="106">
        <f>[1]Calcs_Sew!Q$118</f>
        <v>3113.6997144522534</v>
      </c>
      <c r="R641" s="106">
        <f>[1]Calcs_Sew!R$118</f>
        <v>3288.2065486876959</v>
      </c>
      <c r="S641" s="106">
        <f>[1]Calcs_Sew!S$118</f>
        <v>2603.2770520361723</v>
      </c>
      <c r="T641" s="106">
        <f>[1]Calcs_Sew!T$118</f>
        <v>3779.821071365719</v>
      </c>
      <c r="U641" s="106">
        <f>[1]Calcs_Sew!U$118</f>
        <v>4192.9171473006072</v>
      </c>
      <c r="V641" s="106">
        <f>[1]Calcs_Sew!V$118</f>
        <v>4786.1737030696195</v>
      </c>
      <c r="W641" s="106">
        <f>[1]Calcs_Sew!W$118</f>
        <v>4641.4937672602227</v>
      </c>
      <c r="X641" s="106">
        <f>[1]Calcs_Sew!X$118</f>
        <v>5078.1448363499076</v>
      </c>
      <c r="Y641" s="106">
        <f>[1]Calcs_Sew!Y$118</f>
        <v>6140.8131262711286</v>
      </c>
      <c r="Z641" s="106">
        <f>[1]Calcs_Sew!Z$118</f>
        <v>7048.369569927976</v>
      </c>
      <c r="AA641" s="106">
        <f>[1]Calcs_Sew!AA$118</f>
        <v>7803.4432445662051</v>
      </c>
      <c r="AB641" s="106">
        <f>[1]Calcs_Sew!AB$118</f>
        <v>8402.5055069831469</v>
      </c>
      <c r="AC641" s="106">
        <f>[1]Calcs_Sew!AC$118</f>
        <v>8840.7987081543015</v>
      </c>
      <c r="AD641" s="106">
        <f>[1]Calcs_Sew!AD$118</f>
        <v>9239.3176011934302</v>
      </c>
      <c r="AE641" s="106">
        <f>[1]Calcs_Sew!AE$118</f>
        <v>9593.6735784669818</v>
      </c>
      <c r="AF641" s="106">
        <f>[1]Calcs_Sew!AF$118</f>
        <v>9775.6344324999463</v>
      </c>
      <c r="AG641" s="106">
        <f>[1]Calcs_Sew!AG$118</f>
        <v>9780.5117550083705</v>
      </c>
      <c r="AH641" s="107">
        <f>[1]Calcs_Sew!AH$118</f>
        <v>9604.2601162558694</v>
      </c>
    </row>
    <row r="642" spans="1:34" s="37" customFormat="1" ht="10.5" hidden="1" outlineLevel="2" x14ac:dyDescent="0.25">
      <c r="A642" s="34"/>
      <c r="B642" s="97"/>
      <c r="C642" s="98"/>
      <c r="D642" s="136" t="s">
        <v>77</v>
      </c>
      <c r="E642" s="24"/>
      <c r="F642" s="24"/>
      <c r="G642" s="24"/>
      <c r="H642" s="24"/>
      <c r="I642" s="24"/>
      <c r="J642" s="24"/>
      <c r="K642" s="105">
        <f>'[1]Hist&amp;Budget_WC'!BT$136</f>
        <v>0</v>
      </c>
      <c r="L642" s="105">
        <f>'[1]Hist&amp;Budget_WC'!BU$136</f>
        <v>0</v>
      </c>
      <c r="M642" s="105">
        <f>'[1]Hist&amp;Budget_WC'!BV$136</f>
        <v>6000</v>
      </c>
      <c r="N642" s="106">
        <f>[1]Calcs_Sew!N$124</f>
        <v>0</v>
      </c>
      <c r="O642" s="106">
        <f>[1]Calcs_Sew!O$124</f>
        <v>0</v>
      </c>
      <c r="P642" s="106">
        <f>[1]Calcs_Sew!P$124</f>
        <v>0</v>
      </c>
      <c r="Q642" s="106">
        <f>[1]Calcs_Sew!Q$124</f>
        <v>0</v>
      </c>
      <c r="R642" s="106">
        <f>[1]Calcs_Sew!R$124</f>
        <v>0</v>
      </c>
      <c r="S642" s="106">
        <f>[1]Calcs_Sew!S$124</f>
        <v>0</v>
      </c>
      <c r="T642" s="106">
        <f>[1]Calcs_Sew!T$124</f>
        <v>0</v>
      </c>
      <c r="U642" s="106">
        <f>[1]Calcs_Sew!U$124</f>
        <v>0</v>
      </c>
      <c r="V642" s="106">
        <f>[1]Calcs_Sew!V$124</f>
        <v>0</v>
      </c>
      <c r="W642" s="106">
        <f>[1]Calcs_Sew!W$124</f>
        <v>0</v>
      </c>
      <c r="X642" s="106">
        <f>[1]Calcs_Sew!X$124</f>
        <v>0</v>
      </c>
      <c r="Y642" s="106">
        <f>[1]Calcs_Sew!Y$124</f>
        <v>0</v>
      </c>
      <c r="Z642" s="106">
        <f>[1]Calcs_Sew!Z$124</f>
        <v>0</v>
      </c>
      <c r="AA642" s="106">
        <f>[1]Calcs_Sew!AA$124</f>
        <v>0</v>
      </c>
      <c r="AB642" s="106">
        <f>[1]Calcs_Sew!AB$124</f>
        <v>0</v>
      </c>
      <c r="AC642" s="106">
        <f>[1]Calcs_Sew!AC$124</f>
        <v>0</v>
      </c>
      <c r="AD642" s="106">
        <f>[1]Calcs_Sew!AD$124</f>
        <v>0</v>
      </c>
      <c r="AE642" s="106">
        <f>[1]Calcs_Sew!AE$124</f>
        <v>0</v>
      </c>
      <c r="AF642" s="106">
        <f>[1]Calcs_Sew!AF$124</f>
        <v>0</v>
      </c>
      <c r="AG642" s="106">
        <f>[1]Calcs_Sew!AG$124</f>
        <v>0</v>
      </c>
      <c r="AH642" s="107">
        <f>[1]Calcs_Sew!AH$124</f>
        <v>0</v>
      </c>
    </row>
    <row r="643" spans="1:34" s="37" customFormat="1" ht="10.5" hidden="1" outlineLevel="2" x14ac:dyDescent="0.25">
      <c r="A643" s="34"/>
      <c r="B643" s="97"/>
      <c r="C643" s="98"/>
      <c r="D643" s="137" t="s">
        <v>78</v>
      </c>
      <c r="E643" s="24"/>
      <c r="F643" s="24"/>
      <c r="G643" s="24"/>
      <c r="H643" s="24"/>
      <c r="I643" s="24"/>
      <c r="J643" s="24"/>
      <c r="K643" s="105">
        <f>SUM('[1]Hist&amp;Budget_WC'!BT$131:BT$132)</f>
        <v>2693</v>
      </c>
      <c r="L643" s="105">
        <f>SUM('[1]Hist&amp;Budget_WC'!BU$131:BU$132)</f>
        <v>1831</v>
      </c>
      <c r="M643" s="105">
        <f>SUM('[1]Hist&amp;Budget_WC'!BV$131:BV$132)</f>
        <v>1946</v>
      </c>
      <c r="N643" s="106">
        <f>SUM([1]Calcs_Sew!N$119:N$120)</f>
        <v>396</v>
      </c>
      <c r="O643" s="106">
        <f>SUM([1]Calcs_Sew!O$119:O$120)</f>
        <v>499.39646118721464</v>
      </c>
      <c r="P643" s="106">
        <f>SUM([1]Calcs_Sew!P$119:P$120)</f>
        <v>505.06511270491808</v>
      </c>
      <c r="Q643" s="106">
        <f>SUM([1]Calcs_Sew!Q$119:Q$120)</f>
        <v>538.1588980736301</v>
      </c>
      <c r="R643" s="106">
        <f>SUM([1]Calcs_Sew!R$119:R$120)</f>
        <v>595.26135014190936</v>
      </c>
      <c r="S643" s="106">
        <f>SUM([1]Calcs_Sew!S$119:S$120)</f>
        <v>730.88078256851657</v>
      </c>
      <c r="T643" s="106">
        <f>SUM([1]Calcs_Sew!T$119:T$120)</f>
        <v>923.71692832627389</v>
      </c>
      <c r="U643" s="106">
        <f>SUM([1]Calcs_Sew!U$119:U$120)</f>
        <v>1058.1810520798997</v>
      </c>
      <c r="V643" s="106">
        <f>SUM([1]Calcs_Sew!V$119:V$120)</f>
        <v>887.6048917433119</v>
      </c>
      <c r="W643" s="106">
        <f>SUM([1]Calcs_Sew!W$119:W$120)</f>
        <v>743.21153515561628</v>
      </c>
      <c r="X643" s="106">
        <f>SUM([1]Calcs_Sew!X$119:X$120)</f>
        <v>694.29128141217029</v>
      </c>
      <c r="Y643" s="106">
        <f>SUM([1]Calcs_Sew!Y$119:Y$120)</f>
        <v>690.02767297194555</v>
      </c>
      <c r="Z643" s="106">
        <f>SUM([1]Calcs_Sew!Z$119:Z$120)</f>
        <v>690.7332574723755</v>
      </c>
      <c r="AA643" s="106">
        <f>SUM([1]Calcs_Sew!AA$119:AA$120)</f>
        <v>691.45648158531617</v>
      </c>
      <c r="AB643" s="106">
        <f>SUM([1]Calcs_Sew!AB$119:AB$120)</f>
        <v>690.37323260377104</v>
      </c>
      <c r="AC643" s="106">
        <f>SUM([1]Calcs_Sew!AC$119:AC$120)</f>
        <v>692.95762363473841</v>
      </c>
      <c r="AD643" s="106">
        <f>SUM([1]Calcs_Sew!AD$119:AD$120)</f>
        <v>693.73645690173817</v>
      </c>
      <c r="AE643" s="106">
        <f>SUM([1]Calcs_Sew!AE$119:AE$120)</f>
        <v>694.5347610004128</v>
      </c>
      <c r="AF643" s="106">
        <f>SUM([1]Calcs_Sew!AF$119:AF$120)</f>
        <v>693.52677215694632</v>
      </c>
      <c r="AG643" s="106">
        <f>SUM([1]Calcs_Sew!AG$119:AG$120)</f>
        <v>696.19174094522452</v>
      </c>
      <c r="AH643" s="107">
        <f>SUM([1]Calcs_Sew!AH$119:AH$120)</f>
        <v>697.05142714498629</v>
      </c>
    </row>
    <row r="644" spans="1:34" s="37" customFormat="1" ht="10.5" hidden="1" outlineLevel="2" x14ac:dyDescent="0.25">
      <c r="A644" s="34"/>
      <c r="B644" s="97"/>
      <c r="C644" s="98"/>
      <c r="D644" s="137" t="s">
        <v>79</v>
      </c>
      <c r="E644" s="24"/>
      <c r="F644" s="24"/>
      <c r="G644" s="24"/>
      <c r="H644" s="24"/>
      <c r="I644" s="24"/>
      <c r="J644" s="24"/>
      <c r="K644" s="105">
        <f>'[1]Hist&amp;Budget_WC'!BT$133</f>
        <v>0</v>
      </c>
      <c r="L644" s="105">
        <f>'[1]Hist&amp;Budget_WC'!BU$133</f>
        <v>0</v>
      </c>
      <c r="M644" s="105">
        <f>'[1]Hist&amp;Budget_WC'!BV$133</f>
        <v>0</v>
      </c>
      <c r="N644" s="106">
        <f>[1]Calcs_Sew!N$121</f>
        <v>0</v>
      </c>
      <c r="O644" s="106">
        <f>[1]Calcs_Sew!O$121</f>
        <v>0</v>
      </c>
      <c r="P644" s="106">
        <f>[1]Calcs_Sew!P$121</f>
        <v>0</v>
      </c>
      <c r="Q644" s="106">
        <f>[1]Calcs_Sew!Q$121</f>
        <v>0</v>
      </c>
      <c r="R644" s="106">
        <f>[1]Calcs_Sew!R$121</f>
        <v>0</v>
      </c>
      <c r="S644" s="106">
        <f>[1]Calcs_Sew!S$121</f>
        <v>0</v>
      </c>
      <c r="T644" s="106">
        <f>[1]Calcs_Sew!T$121</f>
        <v>0</v>
      </c>
      <c r="U644" s="106">
        <f>[1]Calcs_Sew!U$121</f>
        <v>0</v>
      </c>
      <c r="V644" s="106">
        <f>[1]Calcs_Sew!V$121</f>
        <v>0</v>
      </c>
      <c r="W644" s="106">
        <f>[1]Calcs_Sew!W$121</f>
        <v>0</v>
      </c>
      <c r="X644" s="106">
        <f>[1]Calcs_Sew!X$121</f>
        <v>0</v>
      </c>
      <c r="Y644" s="106">
        <f>[1]Calcs_Sew!Y$121</f>
        <v>0</v>
      </c>
      <c r="Z644" s="106">
        <f>[1]Calcs_Sew!Z$121</f>
        <v>0</v>
      </c>
      <c r="AA644" s="106">
        <f>[1]Calcs_Sew!AA$121</f>
        <v>0</v>
      </c>
      <c r="AB644" s="106">
        <f>[1]Calcs_Sew!AB$121</f>
        <v>0</v>
      </c>
      <c r="AC644" s="106">
        <f>[1]Calcs_Sew!AC$121</f>
        <v>0</v>
      </c>
      <c r="AD644" s="106">
        <f>[1]Calcs_Sew!AD$121</f>
        <v>0</v>
      </c>
      <c r="AE644" s="106">
        <f>[1]Calcs_Sew!AE$121</f>
        <v>0</v>
      </c>
      <c r="AF644" s="106">
        <f>[1]Calcs_Sew!AF$121</f>
        <v>0</v>
      </c>
      <c r="AG644" s="106">
        <f>[1]Calcs_Sew!AG$121</f>
        <v>0</v>
      </c>
      <c r="AH644" s="107">
        <f>[1]Calcs_Sew!AH$121</f>
        <v>0</v>
      </c>
    </row>
    <row r="645" spans="1:34" s="37" customFormat="1" ht="10.5" hidden="1" outlineLevel="2" x14ac:dyDescent="0.25">
      <c r="A645" s="34"/>
      <c r="B645" s="97"/>
      <c r="C645" s="98"/>
      <c r="D645" s="138" t="s">
        <v>80</v>
      </c>
      <c r="E645" s="24"/>
      <c r="F645" s="24"/>
      <c r="G645" s="24"/>
      <c r="H645" s="24"/>
      <c r="I645" s="24"/>
      <c r="J645" s="24"/>
      <c r="K645" s="105">
        <f>SUM('[1]Hist&amp;Budget_WC'!BT$134:BT$135,'[1]Hist&amp;Budget_WC'!BT$137:BT$138)</f>
        <v>0</v>
      </c>
      <c r="L645" s="105">
        <f>SUM('[1]Hist&amp;Budget_WC'!BU$134:BU$135,'[1]Hist&amp;Budget_WC'!BU$137:BU$138)</f>
        <v>0</v>
      </c>
      <c r="M645" s="105">
        <f>SUM('[1]Hist&amp;Budget_WC'!BV$134:BV$135,'[1]Hist&amp;Budget_WC'!BV$137:BV$138)</f>
        <v>0</v>
      </c>
      <c r="N645" s="106">
        <f>SUM([1]Calcs_Sew!N$122:N$123,[1]Calcs_Sew!N$125:N$126)</f>
        <v>0</v>
      </c>
      <c r="O645" s="106">
        <f>SUM([1]Calcs_Sew!O$122:O$123,[1]Calcs_Sew!O$125:O$126)</f>
        <v>0</v>
      </c>
      <c r="P645" s="106">
        <f>SUM([1]Calcs_Sew!P$122:P$123,[1]Calcs_Sew!P$125:P$126)</f>
        <v>0</v>
      </c>
      <c r="Q645" s="106">
        <f>SUM([1]Calcs_Sew!Q$122:Q$123,[1]Calcs_Sew!Q$125:Q$126)</f>
        <v>0</v>
      </c>
      <c r="R645" s="106">
        <f>SUM([1]Calcs_Sew!R$122:R$123,[1]Calcs_Sew!R$125:R$126)</f>
        <v>0</v>
      </c>
      <c r="S645" s="106">
        <f>SUM([1]Calcs_Sew!S$122:S$123,[1]Calcs_Sew!S$125:S$126)</f>
        <v>0</v>
      </c>
      <c r="T645" s="106">
        <f>SUM([1]Calcs_Sew!T$122:T$123,[1]Calcs_Sew!T$125:T$126)</f>
        <v>0</v>
      </c>
      <c r="U645" s="106">
        <f>SUM([1]Calcs_Sew!U$122:U$123,[1]Calcs_Sew!U$125:U$126)</f>
        <v>0</v>
      </c>
      <c r="V645" s="106">
        <f>SUM([1]Calcs_Sew!V$122:V$123,[1]Calcs_Sew!V$125:V$126)</f>
        <v>0</v>
      </c>
      <c r="W645" s="106">
        <f>SUM([1]Calcs_Sew!W$122:W$123,[1]Calcs_Sew!W$125:W$126)</f>
        <v>0</v>
      </c>
      <c r="X645" s="106">
        <f>SUM([1]Calcs_Sew!X$122:X$123,[1]Calcs_Sew!X$125:X$126)</f>
        <v>0</v>
      </c>
      <c r="Y645" s="106">
        <f>SUM([1]Calcs_Sew!Y$122:Y$123,[1]Calcs_Sew!Y$125:Y$126)</f>
        <v>0</v>
      </c>
      <c r="Z645" s="106">
        <f>SUM([1]Calcs_Sew!Z$122:Z$123,[1]Calcs_Sew!Z$125:Z$126)</f>
        <v>0</v>
      </c>
      <c r="AA645" s="106">
        <f>SUM([1]Calcs_Sew!AA$122:AA$123,[1]Calcs_Sew!AA$125:AA$126)</f>
        <v>0</v>
      </c>
      <c r="AB645" s="106">
        <f>SUM([1]Calcs_Sew!AB$122:AB$123,[1]Calcs_Sew!AB$125:AB$126)</f>
        <v>0</v>
      </c>
      <c r="AC645" s="106">
        <f>SUM([1]Calcs_Sew!AC$122:AC$123,[1]Calcs_Sew!AC$125:AC$126)</f>
        <v>0</v>
      </c>
      <c r="AD645" s="106">
        <f>SUM([1]Calcs_Sew!AD$122:AD$123,[1]Calcs_Sew!AD$125:AD$126)</f>
        <v>0</v>
      </c>
      <c r="AE645" s="106">
        <f>SUM([1]Calcs_Sew!AE$122:AE$123,[1]Calcs_Sew!AE$125:AE$126)</f>
        <v>0</v>
      </c>
      <c r="AF645" s="106">
        <f>SUM([1]Calcs_Sew!AF$122:AF$123,[1]Calcs_Sew!AF$125:AF$126)</f>
        <v>0</v>
      </c>
      <c r="AG645" s="106">
        <f>SUM([1]Calcs_Sew!AG$122:AG$123,[1]Calcs_Sew!AG$125:AG$126)</f>
        <v>0</v>
      </c>
      <c r="AH645" s="107">
        <f>SUM([1]Calcs_Sew!AH$122:AH$123,[1]Calcs_Sew!AH$125:AH$126)</f>
        <v>0</v>
      </c>
    </row>
    <row r="646" spans="1:34" s="37" customFormat="1" ht="10.5" hidden="1" outlineLevel="2" x14ac:dyDescent="0.25">
      <c r="A646" s="34"/>
      <c r="B646" s="97"/>
      <c r="C646" s="98"/>
      <c r="D646" s="139" t="s">
        <v>81</v>
      </c>
      <c r="E646" s="109"/>
      <c r="F646" s="109"/>
      <c r="G646" s="109"/>
      <c r="H646" s="109"/>
      <c r="I646" s="109"/>
      <c r="J646" s="109"/>
      <c r="K646" s="110">
        <f t="shared" ref="K646:AH646" si="102">SUM(K641:K645)</f>
        <v>8896</v>
      </c>
      <c r="L646" s="110">
        <f t="shared" si="102"/>
        <v>9472</v>
      </c>
      <c r="M646" s="110">
        <f t="shared" si="102"/>
        <v>10530</v>
      </c>
      <c r="N646" s="111">
        <f t="shared" si="102"/>
        <v>7487</v>
      </c>
      <c r="O646" s="111">
        <f t="shared" si="102"/>
        <v>4199.56121342187</v>
      </c>
      <c r="P646" s="111">
        <f t="shared" si="102"/>
        <v>3437.3306903739444</v>
      </c>
      <c r="Q646" s="111">
        <f t="shared" si="102"/>
        <v>3651.8586125258835</v>
      </c>
      <c r="R646" s="111">
        <f t="shared" si="102"/>
        <v>3883.4678988296055</v>
      </c>
      <c r="S646" s="111">
        <f t="shared" si="102"/>
        <v>3334.157834604689</v>
      </c>
      <c r="T646" s="111">
        <f t="shared" si="102"/>
        <v>4703.5379996919928</v>
      </c>
      <c r="U646" s="111">
        <f t="shared" si="102"/>
        <v>5251.0981993805071</v>
      </c>
      <c r="V646" s="111">
        <f t="shared" si="102"/>
        <v>5673.7785948129313</v>
      </c>
      <c r="W646" s="111">
        <f t="shared" si="102"/>
        <v>5384.7053024158395</v>
      </c>
      <c r="X646" s="111">
        <f t="shared" si="102"/>
        <v>5772.4361177620776</v>
      </c>
      <c r="Y646" s="111">
        <f t="shared" si="102"/>
        <v>6830.8407992430739</v>
      </c>
      <c r="Z646" s="111">
        <f t="shared" si="102"/>
        <v>7739.1028274003511</v>
      </c>
      <c r="AA646" s="111">
        <f t="shared" si="102"/>
        <v>8494.8997261515215</v>
      </c>
      <c r="AB646" s="111">
        <f t="shared" si="102"/>
        <v>9092.8787395869185</v>
      </c>
      <c r="AC646" s="111">
        <f t="shared" si="102"/>
        <v>9533.7563317890399</v>
      </c>
      <c r="AD646" s="111">
        <f t="shared" si="102"/>
        <v>9933.0540580951674</v>
      </c>
      <c r="AE646" s="111">
        <f t="shared" si="102"/>
        <v>10288.208339467394</v>
      </c>
      <c r="AF646" s="111">
        <f t="shared" si="102"/>
        <v>10469.161204656893</v>
      </c>
      <c r="AG646" s="111">
        <f t="shared" si="102"/>
        <v>10476.703495953596</v>
      </c>
      <c r="AH646" s="112">
        <f t="shared" si="102"/>
        <v>10301.311543400856</v>
      </c>
    </row>
    <row r="647" spans="1:34" ht="12.75" hidden="1" customHeight="1" outlineLevel="2" x14ac:dyDescent="0.25">
      <c r="A647" s="34"/>
      <c r="B647" s="140"/>
      <c r="C647" s="141"/>
      <c r="D647" s="142"/>
      <c r="E647" s="143"/>
      <c r="F647" s="143"/>
      <c r="G647" s="143"/>
      <c r="H647" s="143"/>
      <c r="I647" s="143"/>
      <c r="J647" s="143"/>
      <c r="K647" s="105"/>
      <c r="L647" s="105"/>
      <c r="M647" s="105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  <c r="AA647" s="144"/>
      <c r="AB647" s="144"/>
      <c r="AC647" s="144"/>
      <c r="AD647" s="144"/>
      <c r="AE647" s="144"/>
      <c r="AF647" s="144"/>
      <c r="AG647" s="144"/>
      <c r="AH647" s="145"/>
    </row>
    <row r="648" spans="1:34" ht="12.75" hidden="1" customHeight="1" outlineLevel="2" x14ac:dyDescent="0.25">
      <c r="A648" s="34"/>
      <c r="B648" s="97"/>
      <c r="C648" s="141"/>
      <c r="D648" s="142" t="s">
        <v>82</v>
      </c>
      <c r="E648" s="143"/>
      <c r="F648" s="143"/>
      <c r="G648" s="143"/>
      <c r="H648" s="143"/>
      <c r="I648" s="143"/>
      <c r="J648" s="143"/>
      <c r="K648" s="105"/>
      <c r="L648" s="105"/>
      <c r="M648" s="105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  <c r="AA648" s="144"/>
      <c r="AB648" s="144"/>
      <c r="AC648" s="144"/>
      <c r="AD648" s="144"/>
      <c r="AE648" s="144"/>
      <c r="AF648" s="144"/>
      <c r="AG648" s="144"/>
      <c r="AH648" s="145"/>
    </row>
    <row r="649" spans="1:34" ht="12.75" hidden="1" customHeight="1" outlineLevel="2" x14ac:dyDescent="0.25">
      <c r="A649" s="34"/>
      <c r="B649" s="140"/>
      <c r="C649" s="141"/>
      <c r="D649" s="136" t="s">
        <v>76</v>
      </c>
      <c r="E649" s="143"/>
      <c r="F649" s="143"/>
      <c r="G649" s="143"/>
      <c r="H649" s="143"/>
      <c r="I649" s="143"/>
      <c r="J649" s="143"/>
      <c r="K649" s="105">
        <f>'[1]Hist&amp;Budget_WC'!BT$143</f>
        <v>0</v>
      </c>
      <c r="L649" s="105">
        <f>'[1]Hist&amp;Budget_WC'!BU$143</f>
        <v>0</v>
      </c>
      <c r="M649" s="105">
        <f>'[1]Hist&amp;Budget_WC'!BV$143</f>
        <v>0</v>
      </c>
      <c r="N649" s="106">
        <f>[1]Calcs_Sew!N$131</f>
        <v>0</v>
      </c>
      <c r="O649" s="106">
        <f>[1]Calcs_Sew!O$131</f>
        <v>0</v>
      </c>
      <c r="P649" s="106">
        <f>[1]Calcs_Sew!P$131</f>
        <v>0</v>
      </c>
      <c r="Q649" s="106">
        <f>[1]Calcs_Sew!Q$131</f>
        <v>0</v>
      </c>
      <c r="R649" s="106">
        <f>[1]Calcs_Sew!R$131</f>
        <v>0</v>
      </c>
      <c r="S649" s="106">
        <f>[1]Calcs_Sew!S$131</f>
        <v>0</v>
      </c>
      <c r="T649" s="106">
        <f>[1]Calcs_Sew!T$131</f>
        <v>0</v>
      </c>
      <c r="U649" s="106">
        <f>[1]Calcs_Sew!U$131</f>
        <v>0</v>
      </c>
      <c r="V649" s="106">
        <f>[1]Calcs_Sew!V$131</f>
        <v>0</v>
      </c>
      <c r="W649" s="106">
        <f>[1]Calcs_Sew!W$131</f>
        <v>0</v>
      </c>
      <c r="X649" s="106">
        <f>[1]Calcs_Sew!X$131</f>
        <v>0</v>
      </c>
      <c r="Y649" s="106">
        <f>[1]Calcs_Sew!Y$131</f>
        <v>0</v>
      </c>
      <c r="Z649" s="106">
        <f>[1]Calcs_Sew!Z$131</f>
        <v>0</v>
      </c>
      <c r="AA649" s="106">
        <f>[1]Calcs_Sew!AA$131</f>
        <v>0</v>
      </c>
      <c r="AB649" s="106">
        <f>[1]Calcs_Sew!AB$131</f>
        <v>0</v>
      </c>
      <c r="AC649" s="106">
        <f>[1]Calcs_Sew!AC$131</f>
        <v>0</v>
      </c>
      <c r="AD649" s="106">
        <f>[1]Calcs_Sew!AD$131</f>
        <v>0</v>
      </c>
      <c r="AE649" s="106">
        <f>[1]Calcs_Sew!AE$131</f>
        <v>0</v>
      </c>
      <c r="AF649" s="106">
        <f>[1]Calcs_Sew!AF$131</f>
        <v>0</v>
      </c>
      <c r="AG649" s="106">
        <f>[1]Calcs_Sew!AG$131</f>
        <v>0</v>
      </c>
      <c r="AH649" s="107">
        <f>[1]Calcs_Sew!AH$131</f>
        <v>0</v>
      </c>
    </row>
    <row r="650" spans="1:34" ht="12.75" hidden="1" customHeight="1" outlineLevel="2" x14ac:dyDescent="0.25">
      <c r="A650" s="34"/>
      <c r="B650" s="140"/>
      <c r="C650" s="141"/>
      <c r="D650" s="136" t="s">
        <v>77</v>
      </c>
      <c r="E650" s="143"/>
      <c r="F650" s="143"/>
      <c r="G650" s="143"/>
      <c r="H650" s="143"/>
      <c r="I650" s="143"/>
      <c r="J650" s="143"/>
      <c r="K650" s="105">
        <f>'[1]Hist&amp;Budget_WC'!BT$150</f>
        <v>0</v>
      </c>
      <c r="L650" s="105">
        <f>'[1]Hist&amp;Budget_WC'!BU$150</f>
        <v>0</v>
      </c>
      <c r="M650" s="105">
        <f>'[1]Hist&amp;Budget_WC'!BV$150</f>
        <v>0</v>
      </c>
      <c r="N650" s="106">
        <f>[1]Calcs_Sew!N$138</f>
        <v>0</v>
      </c>
      <c r="O650" s="106">
        <f>[1]Calcs_Sew!O$138</f>
        <v>0</v>
      </c>
      <c r="P650" s="106">
        <f>[1]Calcs_Sew!P$138</f>
        <v>0</v>
      </c>
      <c r="Q650" s="106">
        <f>[1]Calcs_Sew!Q$138</f>
        <v>0</v>
      </c>
      <c r="R650" s="106">
        <f>[1]Calcs_Sew!R$138</f>
        <v>0</v>
      </c>
      <c r="S650" s="106">
        <f>[1]Calcs_Sew!S$138</f>
        <v>0</v>
      </c>
      <c r="T650" s="106">
        <f>[1]Calcs_Sew!T$138</f>
        <v>0</v>
      </c>
      <c r="U650" s="106">
        <f>[1]Calcs_Sew!U$138</f>
        <v>0</v>
      </c>
      <c r="V650" s="106">
        <f>[1]Calcs_Sew!V$138</f>
        <v>0</v>
      </c>
      <c r="W650" s="106">
        <f>[1]Calcs_Sew!W$138</f>
        <v>0</v>
      </c>
      <c r="X650" s="106">
        <f>[1]Calcs_Sew!X$138</f>
        <v>0</v>
      </c>
      <c r="Y650" s="106">
        <f>[1]Calcs_Sew!Y$138</f>
        <v>0</v>
      </c>
      <c r="Z650" s="106">
        <f>[1]Calcs_Sew!Z$138</f>
        <v>0</v>
      </c>
      <c r="AA650" s="106">
        <f>[1]Calcs_Sew!AA$138</f>
        <v>0</v>
      </c>
      <c r="AB650" s="106">
        <f>[1]Calcs_Sew!AB$138</f>
        <v>0</v>
      </c>
      <c r="AC650" s="106">
        <f>[1]Calcs_Sew!AC$138</f>
        <v>0</v>
      </c>
      <c r="AD650" s="106">
        <f>[1]Calcs_Sew!AD$138</f>
        <v>0</v>
      </c>
      <c r="AE650" s="106">
        <f>[1]Calcs_Sew!AE$138</f>
        <v>0</v>
      </c>
      <c r="AF650" s="106">
        <f>[1]Calcs_Sew!AF$138</f>
        <v>0</v>
      </c>
      <c r="AG650" s="106">
        <f>[1]Calcs_Sew!AG$138</f>
        <v>0</v>
      </c>
      <c r="AH650" s="107">
        <f>[1]Calcs_Sew!AH$138</f>
        <v>0</v>
      </c>
    </row>
    <row r="651" spans="1:34" ht="12.75" hidden="1" customHeight="1" outlineLevel="2" x14ac:dyDescent="0.25">
      <c r="A651" s="34"/>
      <c r="B651" s="140"/>
      <c r="C651" s="141"/>
      <c r="D651" s="137" t="s">
        <v>78</v>
      </c>
      <c r="E651" s="143"/>
      <c r="F651" s="143"/>
      <c r="G651" s="143"/>
      <c r="H651" s="143"/>
      <c r="I651" s="143"/>
      <c r="J651" s="143"/>
      <c r="K651" s="105">
        <f>'[1]Hist&amp;Budget_WC'!BT$149</f>
        <v>0</v>
      </c>
      <c r="L651" s="105">
        <f>'[1]Hist&amp;Budget_WC'!BU$149</f>
        <v>0</v>
      </c>
      <c r="M651" s="105">
        <f>'[1]Hist&amp;Budget_WC'!BV$149</f>
        <v>0</v>
      </c>
      <c r="N651" s="106">
        <f>[1]Calcs_Sew!N$137</f>
        <v>0</v>
      </c>
      <c r="O651" s="106">
        <f>[1]Calcs_Sew!O$137</f>
        <v>0</v>
      </c>
      <c r="P651" s="106">
        <f>[1]Calcs_Sew!P$137</f>
        <v>0</v>
      </c>
      <c r="Q651" s="106">
        <f>[1]Calcs_Sew!Q$137</f>
        <v>0</v>
      </c>
      <c r="R651" s="106">
        <f>[1]Calcs_Sew!R$137</f>
        <v>0</v>
      </c>
      <c r="S651" s="106">
        <f>[1]Calcs_Sew!S$137</f>
        <v>0</v>
      </c>
      <c r="T651" s="106">
        <f>[1]Calcs_Sew!T$137</f>
        <v>0</v>
      </c>
      <c r="U651" s="106">
        <f>[1]Calcs_Sew!U$137</f>
        <v>0</v>
      </c>
      <c r="V651" s="106">
        <f>[1]Calcs_Sew!V$137</f>
        <v>0</v>
      </c>
      <c r="W651" s="106">
        <f>[1]Calcs_Sew!W$137</f>
        <v>0</v>
      </c>
      <c r="X651" s="106">
        <f>[1]Calcs_Sew!X$137</f>
        <v>0</v>
      </c>
      <c r="Y651" s="106">
        <f>[1]Calcs_Sew!Y$137</f>
        <v>0</v>
      </c>
      <c r="Z651" s="106">
        <f>[1]Calcs_Sew!Z$137</f>
        <v>0</v>
      </c>
      <c r="AA651" s="106">
        <f>[1]Calcs_Sew!AA$137</f>
        <v>0</v>
      </c>
      <c r="AB651" s="106">
        <f>[1]Calcs_Sew!AB$137</f>
        <v>0</v>
      </c>
      <c r="AC651" s="106">
        <f>[1]Calcs_Sew!AC$137</f>
        <v>0</v>
      </c>
      <c r="AD651" s="106">
        <f>[1]Calcs_Sew!AD$137</f>
        <v>0</v>
      </c>
      <c r="AE651" s="106">
        <f>[1]Calcs_Sew!AE$137</f>
        <v>0</v>
      </c>
      <c r="AF651" s="106">
        <f>[1]Calcs_Sew!AF$137</f>
        <v>0</v>
      </c>
      <c r="AG651" s="106">
        <f>[1]Calcs_Sew!AG$137</f>
        <v>0</v>
      </c>
      <c r="AH651" s="107">
        <f>[1]Calcs_Sew!AH$137</f>
        <v>0</v>
      </c>
    </row>
    <row r="652" spans="1:34" ht="12.75" hidden="1" customHeight="1" outlineLevel="2" x14ac:dyDescent="0.25">
      <c r="A652" s="34"/>
      <c r="B652" s="140"/>
      <c r="C652" s="141"/>
      <c r="D652" s="136" t="s">
        <v>83</v>
      </c>
      <c r="E652" s="143"/>
      <c r="F652" s="143"/>
      <c r="G652" s="143"/>
      <c r="H652" s="143"/>
      <c r="I652" s="143"/>
      <c r="J652" s="143"/>
      <c r="K652" s="105">
        <f>SUM('[1]Hist&amp;Budget_WC'!BT$145:BT$146)</f>
        <v>53639</v>
      </c>
      <c r="L652" s="105">
        <f>SUM('[1]Hist&amp;Budget_WC'!BU$145:BU$146)</f>
        <v>54888</v>
      </c>
      <c r="M652" s="105">
        <f>SUM('[1]Hist&amp;Budget_WC'!BV$145:BV$146)</f>
        <v>54586</v>
      </c>
      <c r="N652" s="106">
        <f>SUM([1]Calcs_Sew!N$133:N$134)</f>
        <v>56341</v>
      </c>
      <c r="O652" s="106">
        <f>SUM([1]Calcs_Sew!O$133:O$134)</f>
        <v>58034</v>
      </c>
      <c r="P652" s="106">
        <f>SUM([1]Calcs_Sew!P$133:P$134)</f>
        <v>58872.800000000003</v>
      </c>
      <c r="Q652" s="106">
        <f>SUM([1]Calcs_Sew!Q$133:Q$134)</f>
        <v>58007.8</v>
      </c>
      <c r="R652" s="106">
        <f>SUM([1]Calcs_Sew!R$133:R$134)</f>
        <v>58686.416000000005</v>
      </c>
      <c r="S652" s="106">
        <f>SUM([1]Calcs_Sew!S$133:S$134)</f>
        <v>60405.416000000005</v>
      </c>
      <c r="T652" s="106">
        <f>SUM([1]Calcs_Sew!T$133:T$134)</f>
        <v>66298.924320000006</v>
      </c>
      <c r="U652" s="106">
        <f>SUM([1]Calcs_Sew!U$133:U$134)</f>
        <v>73564.924320000006</v>
      </c>
      <c r="V652" s="106">
        <f>SUM([1]Calcs_Sew!V$133:V$134)</f>
        <v>78202.382806400012</v>
      </c>
      <c r="W652" s="106">
        <f>SUM([1]Calcs_Sew!W$133:W$134)</f>
        <v>78586.382806400012</v>
      </c>
      <c r="X652" s="106">
        <f>SUM([1]Calcs_Sew!X$133:X$134)</f>
        <v>78600.830462528014</v>
      </c>
      <c r="Y652" s="106">
        <f>SUM([1]Calcs_Sew!Y$133:Y$134)</f>
        <v>78600.830462528014</v>
      </c>
      <c r="Z652" s="106">
        <f>SUM([1]Calcs_Sew!Z$133:Z$134)</f>
        <v>79487.307071778574</v>
      </c>
      <c r="AA652" s="106">
        <f>SUM([1]Calcs_Sew!AA$133:AA$134)</f>
        <v>79487.307071778574</v>
      </c>
      <c r="AB652" s="106">
        <f>SUM([1]Calcs_Sew!AB$133:AB$134)</f>
        <v>80391.513213214144</v>
      </c>
      <c r="AC652" s="106">
        <f>SUM([1]Calcs_Sew!AC$133:AC$134)</f>
        <v>80391.513213214144</v>
      </c>
      <c r="AD652" s="106">
        <f>SUM([1]Calcs_Sew!AD$133:AD$134)</f>
        <v>81313.803477478432</v>
      </c>
      <c r="AE652" s="106">
        <f>SUM([1]Calcs_Sew!AE$133:AE$134)</f>
        <v>81313.803477478432</v>
      </c>
      <c r="AF652" s="106">
        <f>SUM([1]Calcs_Sew!AF$133:AF$134)</f>
        <v>81313.803477478432</v>
      </c>
      <c r="AG652" s="106">
        <f>SUM([1]Calcs_Sew!AG$133:AG$134)</f>
        <v>81313.803477478432</v>
      </c>
      <c r="AH652" s="107">
        <f>SUM([1]Calcs_Sew!AH$133:AH$134)</f>
        <v>81313.803477478432</v>
      </c>
    </row>
    <row r="653" spans="1:34" ht="12.75" hidden="1" customHeight="1" outlineLevel="2" x14ac:dyDescent="0.25">
      <c r="A653" s="34"/>
      <c r="B653" s="140"/>
      <c r="C653" s="141"/>
      <c r="D653" s="136" t="s">
        <v>84</v>
      </c>
      <c r="E653" s="143"/>
      <c r="F653" s="143"/>
      <c r="G653" s="143"/>
      <c r="H653" s="143"/>
      <c r="I653" s="143"/>
      <c r="J653" s="143"/>
      <c r="K653" s="105">
        <f>'[1]Hist&amp;Budget_WC'!BT$147</f>
        <v>0</v>
      </c>
      <c r="L653" s="105">
        <f>'[1]Hist&amp;Budget_WC'!BU$147</f>
        <v>0</v>
      </c>
      <c r="M653" s="105">
        <f>'[1]Hist&amp;Budget_WC'!BV$147</f>
        <v>0</v>
      </c>
      <c r="N653" s="106">
        <f>[1]Calcs_Sew!N$135</f>
        <v>0</v>
      </c>
      <c r="O653" s="106">
        <f>[1]Calcs_Sew!O$135</f>
        <v>0</v>
      </c>
      <c r="P653" s="106">
        <f>[1]Calcs_Sew!P$135</f>
        <v>0</v>
      </c>
      <c r="Q653" s="106">
        <f>[1]Calcs_Sew!Q$135</f>
        <v>0</v>
      </c>
      <c r="R653" s="106">
        <f>[1]Calcs_Sew!R$135</f>
        <v>0</v>
      </c>
      <c r="S653" s="106">
        <f>[1]Calcs_Sew!S$135</f>
        <v>0</v>
      </c>
      <c r="T653" s="106">
        <f>[1]Calcs_Sew!T$135</f>
        <v>0</v>
      </c>
      <c r="U653" s="106">
        <f>[1]Calcs_Sew!U$135</f>
        <v>0</v>
      </c>
      <c r="V653" s="106">
        <f>[1]Calcs_Sew!V$135</f>
        <v>0</v>
      </c>
      <c r="W653" s="106">
        <f>[1]Calcs_Sew!W$135</f>
        <v>0</v>
      </c>
      <c r="X653" s="106">
        <f>[1]Calcs_Sew!X$135</f>
        <v>0</v>
      </c>
      <c r="Y653" s="106">
        <f>[1]Calcs_Sew!Y$135</f>
        <v>0</v>
      </c>
      <c r="Z653" s="106">
        <f>[1]Calcs_Sew!Z$135</f>
        <v>0</v>
      </c>
      <c r="AA653" s="106">
        <f>[1]Calcs_Sew!AA$135</f>
        <v>0</v>
      </c>
      <c r="AB653" s="106">
        <f>[1]Calcs_Sew!AB$135</f>
        <v>0</v>
      </c>
      <c r="AC653" s="106">
        <f>[1]Calcs_Sew!AC$135</f>
        <v>0</v>
      </c>
      <c r="AD653" s="106">
        <f>[1]Calcs_Sew!AD$135</f>
        <v>0</v>
      </c>
      <c r="AE653" s="106">
        <f>[1]Calcs_Sew!AE$135</f>
        <v>0</v>
      </c>
      <c r="AF653" s="106">
        <f>[1]Calcs_Sew!AF$135</f>
        <v>0</v>
      </c>
      <c r="AG653" s="106">
        <f>[1]Calcs_Sew!AG$135</f>
        <v>0</v>
      </c>
      <c r="AH653" s="107">
        <f>[1]Calcs_Sew!AH$135</f>
        <v>0</v>
      </c>
    </row>
    <row r="654" spans="1:34" ht="12.75" hidden="1" customHeight="1" outlineLevel="2" x14ac:dyDescent="0.25">
      <c r="A654" s="34"/>
      <c r="B654" s="140"/>
      <c r="C654" s="141"/>
      <c r="D654" s="136" t="s">
        <v>85</v>
      </c>
      <c r="E654" s="143"/>
      <c r="F654" s="143"/>
      <c r="G654" s="143"/>
      <c r="H654" s="143"/>
      <c r="I654" s="143"/>
      <c r="J654" s="143"/>
      <c r="K654" s="105">
        <f>SUM('[1]Hist&amp;Budget_WC'!BT$144,'[1]Hist&amp;Budget_WC'!BT$148,'[1]Hist&amp;Budget_WC'!BT$151:BT$152)</f>
        <v>0</v>
      </c>
      <c r="L654" s="105">
        <f>SUM('[1]Hist&amp;Budget_WC'!BU$144,'[1]Hist&amp;Budget_WC'!BU$148,'[1]Hist&amp;Budget_WC'!BU$151:BU$152)</f>
        <v>0</v>
      </c>
      <c r="M654" s="105">
        <f>SUM('[1]Hist&amp;Budget_WC'!BV$144,'[1]Hist&amp;Budget_WC'!BV$148,'[1]Hist&amp;Budget_WC'!BV$151:BV$152)</f>
        <v>0</v>
      </c>
      <c r="N654" s="106">
        <f>SUM([1]Calcs_Sew!N$132,[1]Calcs_Sew!N$136,[1]Calcs_Sew!N$139:N$140)</f>
        <v>0</v>
      </c>
      <c r="O654" s="106">
        <f>SUM([1]Calcs_Sew!O$132,[1]Calcs_Sew!O$136,[1]Calcs_Sew!O$139:O$140)</f>
        <v>0</v>
      </c>
      <c r="P654" s="106">
        <f>SUM([1]Calcs_Sew!P$132,[1]Calcs_Sew!P$136,[1]Calcs_Sew!P$139:P$140)</f>
        <v>0</v>
      </c>
      <c r="Q654" s="106">
        <f>SUM([1]Calcs_Sew!Q$132,[1]Calcs_Sew!Q$136,[1]Calcs_Sew!Q$139:Q$140)</f>
        <v>0</v>
      </c>
      <c r="R654" s="106">
        <f>SUM([1]Calcs_Sew!R$132,[1]Calcs_Sew!R$136,[1]Calcs_Sew!R$139:R$140)</f>
        <v>0</v>
      </c>
      <c r="S654" s="106">
        <f>SUM([1]Calcs_Sew!S$132,[1]Calcs_Sew!S$136,[1]Calcs_Sew!S$139:S$140)</f>
        <v>0</v>
      </c>
      <c r="T654" s="106">
        <f>SUM([1]Calcs_Sew!T$132,[1]Calcs_Sew!T$136,[1]Calcs_Sew!T$139:T$140)</f>
        <v>0</v>
      </c>
      <c r="U654" s="106">
        <f>SUM([1]Calcs_Sew!U$132,[1]Calcs_Sew!U$136,[1]Calcs_Sew!U$139:U$140)</f>
        <v>0</v>
      </c>
      <c r="V654" s="106">
        <f>SUM([1]Calcs_Sew!V$132,[1]Calcs_Sew!V$136,[1]Calcs_Sew!V$139:V$140)</f>
        <v>0</v>
      </c>
      <c r="W654" s="106">
        <f>SUM([1]Calcs_Sew!W$132,[1]Calcs_Sew!W$136,[1]Calcs_Sew!W$139:W$140)</f>
        <v>0</v>
      </c>
      <c r="X654" s="106">
        <f>SUM([1]Calcs_Sew!X$132,[1]Calcs_Sew!X$136,[1]Calcs_Sew!X$139:X$140)</f>
        <v>0</v>
      </c>
      <c r="Y654" s="106">
        <f>SUM([1]Calcs_Sew!Y$132,[1]Calcs_Sew!Y$136,[1]Calcs_Sew!Y$139:Y$140)</f>
        <v>0</v>
      </c>
      <c r="Z654" s="106">
        <f>SUM([1]Calcs_Sew!Z$132,[1]Calcs_Sew!Z$136,[1]Calcs_Sew!Z$139:Z$140)</f>
        <v>0</v>
      </c>
      <c r="AA654" s="106">
        <f>SUM([1]Calcs_Sew!AA$132,[1]Calcs_Sew!AA$136,[1]Calcs_Sew!AA$139:AA$140)</f>
        <v>0</v>
      </c>
      <c r="AB654" s="106">
        <f>SUM([1]Calcs_Sew!AB$132,[1]Calcs_Sew!AB$136,[1]Calcs_Sew!AB$139:AB$140)</f>
        <v>0</v>
      </c>
      <c r="AC654" s="106">
        <f>SUM([1]Calcs_Sew!AC$132,[1]Calcs_Sew!AC$136,[1]Calcs_Sew!AC$139:AC$140)</f>
        <v>0</v>
      </c>
      <c r="AD654" s="106">
        <f>SUM([1]Calcs_Sew!AD$132,[1]Calcs_Sew!AD$136,[1]Calcs_Sew!AD$139:AD$140)</f>
        <v>0</v>
      </c>
      <c r="AE654" s="106">
        <f>SUM([1]Calcs_Sew!AE$132,[1]Calcs_Sew!AE$136,[1]Calcs_Sew!AE$139:AE$140)</f>
        <v>0</v>
      </c>
      <c r="AF654" s="106">
        <f>SUM([1]Calcs_Sew!AF$132,[1]Calcs_Sew!AF$136,[1]Calcs_Sew!AF$139:AF$140)</f>
        <v>0</v>
      </c>
      <c r="AG654" s="106">
        <f>SUM([1]Calcs_Sew!AG$132,[1]Calcs_Sew!AG$136,[1]Calcs_Sew!AG$139:AG$140)</f>
        <v>0</v>
      </c>
      <c r="AH654" s="107">
        <f>SUM([1]Calcs_Sew!AH$132,[1]Calcs_Sew!AH$136,[1]Calcs_Sew!AH$139:AH$140)</f>
        <v>0</v>
      </c>
    </row>
    <row r="655" spans="1:34" ht="12.75" hidden="1" customHeight="1" outlineLevel="2" x14ac:dyDescent="0.25">
      <c r="A655" s="34"/>
      <c r="B655" s="140"/>
      <c r="C655" s="141"/>
      <c r="D655" s="139" t="s">
        <v>86</v>
      </c>
      <c r="E655" s="146"/>
      <c r="F655" s="146"/>
      <c r="G655" s="146"/>
      <c r="H655" s="146"/>
      <c r="I655" s="146"/>
      <c r="J655" s="146"/>
      <c r="K655" s="110">
        <f t="shared" ref="K655:AH655" si="103">SUM(K649:K654)</f>
        <v>53639</v>
      </c>
      <c r="L655" s="110">
        <f t="shared" si="103"/>
        <v>54888</v>
      </c>
      <c r="M655" s="110">
        <f t="shared" si="103"/>
        <v>54586</v>
      </c>
      <c r="N655" s="111">
        <f t="shared" si="103"/>
        <v>56341</v>
      </c>
      <c r="O655" s="111">
        <f t="shared" si="103"/>
        <v>58034</v>
      </c>
      <c r="P655" s="111">
        <f t="shared" si="103"/>
        <v>58872.800000000003</v>
      </c>
      <c r="Q655" s="111">
        <f t="shared" si="103"/>
        <v>58007.8</v>
      </c>
      <c r="R655" s="111">
        <f t="shared" si="103"/>
        <v>58686.416000000005</v>
      </c>
      <c r="S655" s="111">
        <f t="shared" si="103"/>
        <v>60405.416000000005</v>
      </c>
      <c r="T655" s="111">
        <f t="shared" si="103"/>
        <v>66298.924320000006</v>
      </c>
      <c r="U655" s="111">
        <f t="shared" si="103"/>
        <v>73564.924320000006</v>
      </c>
      <c r="V655" s="111">
        <f t="shared" si="103"/>
        <v>78202.382806400012</v>
      </c>
      <c r="W655" s="111">
        <f t="shared" si="103"/>
        <v>78586.382806400012</v>
      </c>
      <c r="X655" s="111">
        <f t="shared" si="103"/>
        <v>78600.830462528014</v>
      </c>
      <c r="Y655" s="111">
        <f t="shared" si="103"/>
        <v>78600.830462528014</v>
      </c>
      <c r="Z655" s="111">
        <f t="shared" si="103"/>
        <v>79487.307071778574</v>
      </c>
      <c r="AA655" s="111">
        <f t="shared" si="103"/>
        <v>79487.307071778574</v>
      </c>
      <c r="AB655" s="111">
        <f t="shared" si="103"/>
        <v>80391.513213214144</v>
      </c>
      <c r="AC655" s="111">
        <f t="shared" si="103"/>
        <v>80391.513213214144</v>
      </c>
      <c r="AD655" s="111">
        <f t="shared" si="103"/>
        <v>81313.803477478432</v>
      </c>
      <c r="AE655" s="111">
        <f t="shared" si="103"/>
        <v>81313.803477478432</v>
      </c>
      <c r="AF655" s="111">
        <f t="shared" si="103"/>
        <v>81313.803477478432</v>
      </c>
      <c r="AG655" s="111">
        <f t="shared" si="103"/>
        <v>81313.803477478432</v>
      </c>
      <c r="AH655" s="112">
        <f t="shared" si="103"/>
        <v>81313.803477478432</v>
      </c>
    </row>
    <row r="656" spans="1:34" ht="12.75" hidden="1" customHeight="1" outlineLevel="2" thickBot="1" x14ac:dyDescent="0.3">
      <c r="A656" s="34"/>
      <c r="B656" s="140"/>
      <c r="C656" s="141"/>
      <c r="D656" s="147" t="s">
        <v>87</v>
      </c>
      <c r="E656" s="148"/>
      <c r="F656" s="148"/>
      <c r="G656" s="148"/>
      <c r="H656" s="148"/>
      <c r="I656" s="148"/>
      <c r="J656" s="148"/>
      <c r="K656" s="149">
        <f t="shared" ref="K656:AH656" si="104">SUM(K646,K655)</f>
        <v>62535</v>
      </c>
      <c r="L656" s="149">
        <f t="shared" si="104"/>
        <v>64360</v>
      </c>
      <c r="M656" s="149">
        <f t="shared" si="104"/>
        <v>65116</v>
      </c>
      <c r="N656" s="150">
        <f t="shared" si="104"/>
        <v>63828</v>
      </c>
      <c r="O656" s="150">
        <f t="shared" si="104"/>
        <v>62233.561213421868</v>
      </c>
      <c r="P656" s="150">
        <f t="shared" si="104"/>
        <v>62310.130690373946</v>
      </c>
      <c r="Q656" s="150">
        <f t="shared" si="104"/>
        <v>61659.658612525884</v>
      </c>
      <c r="R656" s="150">
        <f t="shared" si="104"/>
        <v>62569.883898829612</v>
      </c>
      <c r="S656" s="150">
        <f t="shared" si="104"/>
        <v>63739.573834604693</v>
      </c>
      <c r="T656" s="150">
        <f t="shared" si="104"/>
        <v>71002.462319692</v>
      </c>
      <c r="U656" s="150">
        <f t="shared" si="104"/>
        <v>78816.022519380509</v>
      </c>
      <c r="V656" s="150">
        <f t="shared" si="104"/>
        <v>83876.161401212943</v>
      </c>
      <c r="W656" s="150">
        <f t="shared" si="104"/>
        <v>83971.088108815849</v>
      </c>
      <c r="X656" s="150">
        <f t="shared" si="104"/>
        <v>84373.266580290088</v>
      </c>
      <c r="Y656" s="150">
        <f t="shared" si="104"/>
        <v>85431.671261771087</v>
      </c>
      <c r="Z656" s="150">
        <f t="shared" si="104"/>
        <v>87226.409899178921</v>
      </c>
      <c r="AA656" s="150">
        <f t="shared" si="104"/>
        <v>87982.206797930092</v>
      </c>
      <c r="AB656" s="150">
        <f t="shared" si="104"/>
        <v>89484.391952801059</v>
      </c>
      <c r="AC656" s="150">
        <f t="shared" si="104"/>
        <v>89925.26954500319</v>
      </c>
      <c r="AD656" s="150">
        <f t="shared" si="104"/>
        <v>91246.857535573596</v>
      </c>
      <c r="AE656" s="150">
        <f t="shared" si="104"/>
        <v>91602.011816945829</v>
      </c>
      <c r="AF656" s="150">
        <f t="shared" si="104"/>
        <v>91782.964682135324</v>
      </c>
      <c r="AG656" s="150">
        <f t="shared" si="104"/>
        <v>91790.506973432028</v>
      </c>
      <c r="AH656" s="151">
        <f t="shared" si="104"/>
        <v>91615.115020879282</v>
      </c>
    </row>
    <row r="657" spans="1:34" ht="12.75" hidden="1" customHeight="1" outlineLevel="2" thickTop="1" x14ac:dyDescent="0.25">
      <c r="A657" s="34"/>
      <c r="B657" s="140"/>
      <c r="C657" s="141"/>
      <c r="D657" s="142"/>
      <c r="E657" s="143"/>
      <c r="F657" s="143"/>
      <c r="G657" s="143"/>
      <c r="H657" s="143"/>
      <c r="I657" s="143"/>
      <c r="J657" s="143"/>
      <c r="K657" s="105"/>
      <c r="L657" s="105"/>
      <c r="M657" s="105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  <c r="AA657" s="144"/>
      <c r="AB657" s="144"/>
      <c r="AC657" s="144"/>
      <c r="AD657" s="144"/>
      <c r="AE657" s="144"/>
      <c r="AF657" s="144"/>
      <c r="AG657" s="144"/>
      <c r="AH657" s="145"/>
    </row>
    <row r="658" spans="1:34" ht="12.75" hidden="1" customHeight="1" outlineLevel="2" x14ac:dyDescent="0.25">
      <c r="A658" s="34"/>
      <c r="B658" s="140"/>
      <c r="C658" s="141"/>
      <c r="D658" s="142" t="s">
        <v>88</v>
      </c>
      <c r="E658" s="143"/>
      <c r="F658" s="143"/>
      <c r="G658" s="143"/>
      <c r="H658" s="143"/>
      <c r="I658" s="143"/>
      <c r="J658" s="143"/>
      <c r="K658" s="105"/>
      <c r="L658" s="105"/>
      <c r="M658" s="105"/>
      <c r="N658" s="106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  <c r="AA658" s="144"/>
      <c r="AB658" s="144"/>
      <c r="AC658" s="144"/>
      <c r="AD658" s="144"/>
      <c r="AE658" s="144"/>
      <c r="AF658" s="144"/>
      <c r="AG658" s="144"/>
      <c r="AH658" s="145"/>
    </row>
    <row r="659" spans="1:34" ht="12.75" hidden="1" customHeight="1" outlineLevel="2" x14ac:dyDescent="0.25">
      <c r="A659" s="34"/>
      <c r="B659" s="140"/>
      <c r="C659" s="141"/>
      <c r="D659" s="165" t="s">
        <v>89</v>
      </c>
      <c r="E659" s="143"/>
      <c r="F659" s="143"/>
      <c r="G659" s="143"/>
      <c r="H659" s="143"/>
      <c r="I659" s="143"/>
      <c r="J659" s="143"/>
      <c r="K659" s="105">
        <f>SUM('[1]Hist&amp;Budget_WC'!BT$159:BT$160)</f>
        <v>339</v>
      </c>
      <c r="L659" s="105">
        <f>SUM('[1]Hist&amp;Budget_WC'!BU$159:BU$160)</f>
        <v>1131</v>
      </c>
      <c r="M659" s="105">
        <f>SUM('[1]Hist&amp;Budget_WC'!BV$159:BV$160)</f>
        <v>1138</v>
      </c>
      <c r="N659" s="106">
        <f>SUM([1]Calcs_Sew!N$146:N$147)</f>
        <v>405</v>
      </c>
      <c r="O659" s="106">
        <f>SUM([1]Calcs_Sew!O$146:O$147)</f>
        <v>449.86027397260273</v>
      </c>
      <c r="P659" s="106">
        <f>SUM([1]Calcs_Sew!P$146:P$147)</f>
        <v>418.25881147540986</v>
      </c>
      <c r="Q659" s="106">
        <f>SUM([1]Calcs_Sew!Q$146:Q$147)</f>
        <v>429.88984417808217</v>
      </c>
      <c r="R659" s="106">
        <f>SUM([1]Calcs_Sew!R$146:R$147)</f>
        <v>440.63709028253425</v>
      </c>
      <c r="S659" s="106">
        <f>SUM([1]Calcs_Sew!S$146:S$147)</f>
        <v>451.65301753959739</v>
      </c>
      <c r="T659" s="106">
        <f>SUM([1]Calcs_Sew!T$146:T$147)</f>
        <v>461.67946772404889</v>
      </c>
      <c r="U659" s="106">
        <f>SUM([1]Calcs_Sew!U$146:U$147)</f>
        <v>474.51795155253956</v>
      </c>
      <c r="V659" s="106">
        <f>SUM([1]Calcs_Sew!V$146:V$147)</f>
        <v>486.38090034135303</v>
      </c>
      <c r="W659" s="106">
        <f>SUM([1]Calcs_Sew!W$146:W$147)</f>
        <v>498.5404228498868</v>
      </c>
      <c r="X659" s="106">
        <f>SUM([1]Calcs_Sew!X$146:X$147)</f>
        <v>509.60774781069358</v>
      </c>
      <c r="Y659" s="106">
        <f>SUM([1]Calcs_Sew!Y$146:Y$147)</f>
        <v>523.77903175666211</v>
      </c>
      <c r="Z659" s="106">
        <f>SUM([1]Calcs_Sew!Z$146:Z$147)</f>
        <v>536.87350755057855</v>
      </c>
      <c r="AA659" s="106">
        <f>SUM([1]Calcs_Sew!AA$146:AA$147)</f>
        <v>550.29534523934296</v>
      </c>
      <c r="AB659" s="106">
        <f>SUM([1]Calcs_Sew!AB$146:AB$147)</f>
        <v>562.51160119581743</v>
      </c>
      <c r="AC659" s="106">
        <f>SUM([1]Calcs_Sew!AC$146:AC$147)</f>
        <v>578.15404709208462</v>
      </c>
      <c r="AD659" s="106">
        <f>SUM([1]Calcs_Sew!AD$146:AD$147)</f>
        <v>592.60789826938674</v>
      </c>
      <c r="AE659" s="106">
        <f>SUM([1]Calcs_Sew!AE$146:AE$147)</f>
        <v>607.42309572612135</v>
      </c>
      <c r="AF659" s="106">
        <f>SUM([1]Calcs_Sew!AF$146:AF$147)</f>
        <v>620.90755652605242</v>
      </c>
      <c r="AG659" s="106">
        <f>SUM([1]Calcs_Sew!AG$146:AG$147)</f>
        <v>638.17388994725616</v>
      </c>
      <c r="AH659" s="107">
        <f>SUM([1]Calcs_Sew!AH$146:AH$147)</f>
        <v>654.12823719593757</v>
      </c>
    </row>
    <row r="660" spans="1:34" ht="12.75" hidden="1" customHeight="1" outlineLevel="2" x14ac:dyDescent="0.25">
      <c r="A660" s="34"/>
      <c r="B660" s="140"/>
      <c r="C660" s="141"/>
      <c r="D660" s="234" t="s">
        <v>90</v>
      </c>
      <c r="E660" s="143"/>
      <c r="F660" s="143"/>
      <c r="G660" s="143"/>
      <c r="H660" s="143"/>
      <c r="I660" s="143"/>
      <c r="J660" s="143"/>
      <c r="K660" s="105">
        <f>ROUND('[1]Hist&amp;Budget_WC'!BT$164,0)</f>
        <v>66</v>
      </c>
      <c r="L660" s="105">
        <f>ROUND('[1]Hist&amp;Budget_WC'!BU$164,0)</f>
        <v>72</v>
      </c>
      <c r="M660" s="105">
        <f>ROUND('[1]Hist&amp;Budget_WC'!BV$164,0)</f>
        <v>77</v>
      </c>
      <c r="N660" s="106">
        <f>ROUND(SUM([1]Calcs_Sew!N$151),0)</f>
        <v>78</v>
      </c>
      <c r="O660" s="106">
        <f>ROUND(SUM([1]Calcs_Sew!O$151),0)</f>
        <v>88</v>
      </c>
      <c r="P660" s="106">
        <f>ROUND(SUM([1]Calcs_Sew!P$151),0)</f>
        <v>95</v>
      </c>
      <c r="Q660" s="106">
        <f>ROUND(SUM([1]Calcs_Sew!Q$151),0)</f>
        <v>102</v>
      </c>
      <c r="R660" s="106">
        <f>ROUND(SUM([1]Calcs_Sew!R$151),0)</f>
        <v>110</v>
      </c>
      <c r="S660" s="106">
        <f>ROUND(SUM([1]Calcs_Sew!S$151),0)</f>
        <v>118</v>
      </c>
      <c r="T660" s="106">
        <f>ROUND(SUM([1]Calcs_Sew!T$151),0)</f>
        <v>213</v>
      </c>
      <c r="U660" s="106">
        <f>ROUND(SUM([1]Calcs_Sew!U$151),0)</f>
        <v>330</v>
      </c>
      <c r="V660" s="106">
        <f>ROUND(SUM([1]Calcs_Sew!V$151),0)</f>
        <v>414</v>
      </c>
      <c r="W660" s="106">
        <f>ROUND(SUM([1]Calcs_Sew!W$151),0)</f>
        <v>441</v>
      </c>
      <c r="X660" s="106">
        <f>ROUND(SUM([1]Calcs_Sew!X$151),0)</f>
        <v>471</v>
      </c>
      <c r="Y660" s="106">
        <f>ROUND(SUM([1]Calcs_Sew!Y$151),0)</f>
        <v>503</v>
      </c>
      <c r="Z660" s="106">
        <f>ROUND(SUM([1]Calcs_Sew!Z$151),0)</f>
        <v>536</v>
      </c>
      <c r="AA660" s="106">
        <f>ROUND(SUM([1]Calcs_Sew!AA$151),0)</f>
        <v>572</v>
      </c>
      <c r="AB660" s="106">
        <f>ROUND(SUM([1]Calcs_Sew!AB$151),0)</f>
        <v>611</v>
      </c>
      <c r="AC660" s="106">
        <f>ROUND(SUM([1]Calcs_Sew!AC$151),0)</f>
        <v>526</v>
      </c>
      <c r="AD660" s="106">
        <f>ROUND(SUM([1]Calcs_Sew!AD$151),0)</f>
        <v>429</v>
      </c>
      <c r="AE660" s="106">
        <f>ROUND(SUM([1]Calcs_Sew!AE$151),0)</f>
        <v>456</v>
      </c>
      <c r="AF660" s="106">
        <f>ROUND(SUM([1]Calcs_Sew!AF$151),0)</f>
        <v>484</v>
      </c>
      <c r="AG660" s="106">
        <f>ROUND(SUM([1]Calcs_Sew!AG$151),0)</f>
        <v>514</v>
      </c>
      <c r="AH660" s="107">
        <f>ROUND(SUM([1]Calcs_Sew!AH$151),0)</f>
        <v>545</v>
      </c>
    </row>
    <row r="661" spans="1:34" ht="12.75" hidden="1" customHeight="1" outlineLevel="2" x14ac:dyDescent="0.25">
      <c r="A661" s="34"/>
      <c r="B661" s="140"/>
      <c r="C661" s="141"/>
      <c r="D661" s="234" t="s">
        <v>91</v>
      </c>
      <c r="E661" s="143"/>
      <c r="F661" s="143"/>
      <c r="G661" s="143"/>
      <c r="H661" s="143"/>
      <c r="I661" s="143"/>
      <c r="J661" s="143"/>
      <c r="K661" s="105">
        <f>ROUND('[1]Hist&amp;Budget_WC'!BT$165,0)</f>
        <v>0</v>
      </c>
      <c r="L661" s="105">
        <f>ROUND('[1]Hist&amp;Budget_WC'!BU$165,0)</f>
        <v>0</v>
      </c>
      <c r="M661" s="105">
        <f>ROUND('[1]Hist&amp;Budget_WC'!BV$165,0)</f>
        <v>0</v>
      </c>
      <c r="N661" s="106">
        <f>ROUND([1]Calcs_Sew!N$152,0)</f>
        <v>0</v>
      </c>
      <c r="O661" s="106">
        <f>ROUND([1]Calcs_Sew!O$152,0)</f>
        <v>0</v>
      </c>
      <c r="P661" s="106">
        <f>ROUND([1]Calcs_Sew!P$152,0)</f>
        <v>0</v>
      </c>
      <c r="Q661" s="106">
        <f>ROUND([1]Calcs_Sew!Q$152,0)</f>
        <v>0</v>
      </c>
      <c r="R661" s="106">
        <f>ROUND([1]Calcs_Sew!R$152,0)</f>
        <v>0</v>
      </c>
      <c r="S661" s="106">
        <f>ROUND([1]Calcs_Sew!S$152,0)</f>
        <v>0</v>
      </c>
      <c r="T661" s="106">
        <f>ROUND([1]Calcs_Sew!T$152,0)</f>
        <v>0</v>
      </c>
      <c r="U661" s="106">
        <f>ROUND([1]Calcs_Sew!U$152,0)</f>
        <v>0</v>
      </c>
      <c r="V661" s="106">
        <f>ROUND([1]Calcs_Sew!V$152,0)</f>
        <v>0</v>
      </c>
      <c r="W661" s="106">
        <f>ROUND([1]Calcs_Sew!W$152,0)</f>
        <v>0</v>
      </c>
      <c r="X661" s="106">
        <f>ROUND([1]Calcs_Sew!X$152,0)</f>
        <v>0</v>
      </c>
      <c r="Y661" s="106">
        <f>ROUND([1]Calcs_Sew!Y$152,0)</f>
        <v>0</v>
      </c>
      <c r="Z661" s="106">
        <f>ROUND([1]Calcs_Sew!Z$152,0)</f>
        <v>0</v>
      </c>
      <c r="AA661" s="106">
        <f>ROUND([1]Calcs_Sew!AA$152,0)</f>
        <v>0</v>
      </c>
      <c r="AB661" s="106">
        <f>ROUND([1]Calcs_Sew!AB$152,0)</f>
        <v>0</v>
      </c>
      <c r="AC661" s="106">
        <f>ROUND([1]Calcs_Sew!AC$152,0)</f>
        <v>0</v>
      </c>
      <c r="AD661" s="106">
        <f>ROUND([1]Calcs_Sew!AD$152,0)</f>
        <v>0</v>
      </c>
      <c r="AE661" s="106">
        <f>ROUND([1]Calcs_Sew!AE$152,0)</f>
        <v>0</v>
      </c>
      <c r="AF661" s="106">
        <f>ROUND([1]Calcs_Sew!AF$152,0)</f>
        <v>0</v>
      </c>
      <c r="AG661" s="106">
        <f>ROUND([1]Calcs_Sew!AG$152,0)</f>
        <v>0</v>
      </c>
      <c r="AH661" s="107">
        <f>ROUND([1]Calcs_Sew!AH$152,0)</f>
        <v>0</v>
      </c>
    </row>
    <row r="662" spans="1:34" ht="12.75" hidden="1" customHeight="1" outlineLevel="2" x14ac:dyDescent="0.25">
      <c r="A662" s="34"/>
      <c r="B662" s="140"/>
      <c r="C662" s="141"/>
      <c r="D662" s="234" t="s">
        <v>92</v>
      </c>
      <c r="E662" s="143"/>
      <c r="F662" s="143"/>
      <c r="G662" s="143"/>
      <c r="H662" s="143"/>
      <c r="I662" s="143"/>
      <c r="J662" s="143"/>
      <c r="K662" s="105">
        <f>'[1]Hist&amp;Budget_WC'!BT$162</f>
        <v>0</v>
      </c>
      <c r="L662" s="105">
        <f>'[1]Hist&amp;Budget_WC'!BU$162</f>
        <v>0</v>
      </c>
      <c r="M662" s="105">
        <f>'[1]Hist&amp;Budget_WC'!BV$162</f>
        <v>0</v>
      </c>
      <c r="N662" s="106">
        <f>[1]Calcs_Sew!N$149</f>
        <v>0</v>
      </c>
      <c r="O662" s="106">
        <f>[1]Calcs_Sew!O$149</f>
        <v>0</v>
      </c>
      <c r="P662" s="106">
        <f>[1]Calcs_Sew!P$149</f>
        <v>0</v>
      </c>
      <c r="Q662" s="106">
        <f>[1]Calcs_Sew!Q$149</f>
        <v>0</v>
      </c>
      <c r="R662" s="106">
        <f>[1]Calcs_Sew!R$149</f>
        <v>0</v>
      </c>
      <c r="S662" s="106">
        <f>[1]Calcs_Sew!S$149</f>
        <v>0</v>
      </c>
      <c r="T662" s="106">
        <f>[1]Calcs_Sew!T$149</f>
        <v>0</v>
      </c>
      <c r="U662" s="106">
        <f>[1]Calcs_Sew!U$149</f>
        <v>0</v>
      </c>
      <c r="V662" s="106">
        <f>[1]Calcs_Sew!V$149</f>
        <v>0</v>
      </c>
      <c r="W662" s="106">
        <f>[1]Calcs_Sew!W$149</f>
        <v>0</v>
      </c>
      <c r="X662" s="106">
        <f>[1]Calcs_Sew!X$149</f>
        <v>0</v>
      </c>
      <c r="Y662" s="106">
        <f>[1]Calcs_Sew!Y$149</f>
        <v>0</v>
      </c>
      <c r="Z662" s="106">
        <f>[1]Calcs_Sew!Z$149</f>
        <v>0</v>
      </c>
      <c r="AA662" s="106">
        <f>[1]Calcs_Sew!AA$149</f>
        <v>0</v>
      </c>
      <c r="AB662" s="106">
        <f>[1]Calcs_Sew!AB$149</f>
        <v>0</v>
      </c>
      <c r="AC662" s="106">
        <f>[1]Calcs_Sew!AC$149</f>
        <v>0</v>
      </c>
      <c r="AD662" s="106">
        <f>[1]Calcs_Sew!AD$149</f>
        <v>0</v>
      </c>
      <c r="AE662" s="106">
        <f>[1]Calcs_Sew!AE$149</f>
        <v>0</v>
      </c>
      <c r="AF662" s="106">
        <f>[1]Calcs_Sew!AF$149</f>
        <v>0</v>
      </c>
      <c r="AG662" s="106">
        <f>[1]Calcs_Sew!AG$149</f>
        <v>0</v>
      </c>
      <c r="AH662" s="107">
        <f>[1]Calcs_Sew!AH$149</f>
        <v>0</v>
      </c>
    </row>
    <row r="663" spans="1:34" ht="12.75" hidden="1" customHeight="1" outlineLevel="2" x14ac:dyDescent="0.25">
      <c r="A663" s="34"/>
      <c r="B663" s="140"/>
      <c r="C663" s="141"/>
      <c r="D663" s="235" t="s">
        <v>85</v>
      </c>
      <c r="E663" s="143"/>
      <c r="F663" s="143"/>
      <c r="G663" s="143"/>
      <c r="H663" s="143"/>
      <c r="I663" s="143"/>
      <c r="J663" s="143"/>
      <c r="K663" s="105">
        <f>SUM('[1]Hist&amp;Budget_WC'!BT$161,'[1]Hist&amp;Budget_WC'!BT$163)</f>
        <v>0</v>
      </c>
      <c r="L663" s="105">
        <f>SUM('[1]Hist&amp;Budget_WC'!BU$161,'[1]Hist&amp;Budget_WC'!BU$163)</f>
        <v>0</v>
      </c>
      <c r="M663" s="105">
        <f>SUM('[1]Hist&amp;Budget_WC'!BV$161,'[1]Hist&amp;Budget_WC'!BV$163)</f>
        <v>0</v>
      </c>
      <c r="N663" s="106">
        <f>SUM([1]Calcs_Sew!N$148,[1]Calcs_Sew!N$150)</f>
        <v>340</v>
      </c>
      <c r="O663" s="106">
        <f>SUM([1]Calcs_Sew!O$148,[1]Calcs_Sew!O$150)</f>
        <v>340</v>
      </c>
      <c r="P663" s="106">
        <f>SUM([1]Calcs_Sew!P$148,[1]Calcs_Sew!P$150)</f>
        <v>340</v>
      </c>
      <c r="Q663" s="106">
        <f>SUM([1]Calcs_Sew!Q$148,[1]Calcs_Sew!Q$150)</f>
        <v>340</v>
      </c>
      <c r="R663" s="106">
        <f>SUM([1]Calcs_Sew!R$148,[1]Calcs_Sew!R$150)</f>
        <v>340</v>
      </c>
      <c r="S663" s="106">
        <f>SUM([1]Calcs_Sew!S$148,[1]Calcs_Sew!S$150)</f>
        <v>340</v>
      </c>
      <c r="T663" s="106">
        <f>SUM([1]Calcs_Sew!T$148,[1]Calcs_Sew!T$150)</f>
        <v>340</v>
      </c>
      <c r="U663" s="106">
        <f>SUM([1]Calcs_Sew!U$148,[1]Calcs_Sew!U$150)</f>
        <v>340</v>
      </c>
      <c r="V663" s="106">
        <f>SUM([1]Calcs_Sew!V$148,[1]Calcs_Sew!V$150)</f>
        <v>340</v>
      </c>
      <c r="W663" s="106">
        <f>SUM([1]Calcs_Sew!W$148,[1]Calcs_Sew!W$150)</f>
        <v>340</v>
      </c>
      <c r="X663" s="106">
        <f>SUM([1]Calcs_Sew!X$148,[1]Calcs_Sew!X$150)</f>
        <v>340</v>
      </c>
      <c r="Y663" s="106">
        <f>SUM([1]Calcs_Sew!Y$148,[1]Calcs_Sew!Y$150)</f>
        <v>340</v>
      </c>
      <c r="Z663" s="106">
        <f>SUM([1]Calcs_Sew!Z$148,[1]Calcs_Sew!Z$150)</f>
        <v>340</v>
      </c>
      <c r="AA663" s="106">
        <f>SUM([1]Calcs_Sew!AA$148,[1]Calcs_Sew!AA$150)</f>
        <v>340</v>
      </c>
      <c r="AB663" s="106">
        <f>SUM([1]Calcs_Sew!AB$148,[1]Calcs_Sew!AB$150)</f>
        <v>340</v>
      </c>
      <c r="AC663" s="106">
        <f>SUM([1]Calcs_Sew!AC$148,[1]Calcs_Sew!AC$150)</f>
        <v>340</v>
      </c>
      <c r="AD663" s="106">
        <f>SUM([1]Calcs_Sew!AD$148,[1]Calcs_Sew!AD$150)</f>
        <v>340</v>
      </c>
      <c r="AE663" s="106">
        <f>SUM([1]Calcs_Sew!AE$148,[1]Calcs_Sew!AE$150)</f>
        <v>340</v>
      </c>
      <c r="AF663" s="106">
        <f>SUM([1]Calcs_Sew!AF$148,[1]Calcs_Sew!AF$150)</f>
        <v>340</v>
      </c>
      <c r="AG663" s="106">
        <f>SUM([1]Calcs_Sew!AG$148,[1]Calcs_Sew!AG$150)</f>
        <v>340</v>
      </c>
      <c r="AH663" s="107">
        <f>SUM([1]Calcs_Sew!AH$148,[1]Calcs_Sew!AH$150)</f>
        <v>340</v>
      </c>
    </row>
    <row r="664" spans="1:34" ht="12.75" hidden="1" customHeight="1" outlineLevel="2" x14ac:dyDescent="0.25">
      <c r="A664" s="34"/>
      <c r="B664" s="140"/>
      <c r="C664" s="141"/>
      <c r="D664" s="139" t="s">
        <v>93</v>
      </c>
      <c r="E664" s="146"/>
      <c r="F664" s="146"/>
      <c r="G664" s="146"/>
      <c r="H664" s="146"/>
      <c r="I664" s="146"/>
      <c r="J664" s="146"/>
      <c r="K664" s="110">
        <f t="shared" ref="K664:AH664" si="105">SUM(K659:K663)</f>
        <v>405</v>
      </c>
      <c r="L664" s="110">
        <f t="shared" si="105"/>
        <v>1203</v>
      </c>
      <c r="M664" s="110">
        <f t="shared" si="105"/>
        <v>1215</v>
      </c>
      <c r="N664" s="111">
        <f t="shared" si="105"/>
        <v>823</v>
      </c>
      <c r="O664" s="111">
        <f t="shared" si="105"/>
        <v>877.86027397260273</v>
      </c>
      <c r="P664" s="111">
        <f t="shared" si="105"/>
        <v>853.25881147540986</v>
      </c>
      <c r="Q664" s="111">
        <f t="shared" si="105"/>
        <v>871.88984417808217</v>
      </c>
      <c r="R664" s="111">
        <f t="shared" si="105"/>
        <v>890.63709028253425</v>
      </c>
      <c r="S664" s="111">
        <f t="shared" si="105"/>
        <v>909.65301753959739</v>
      </c>
      <c r="T664" s="111">
        <f t="shared" si="105"/>
        <v>1014.6794677240489</v>
      </c>
      <c r="U664" s="111">
        <f t="shared" si="105"/>
        <v>1144.5179515525397</v>
      </c>
      <c r="V664" s="111">
        <f t="shared" si="105"/>
        <v>1240.380900341353</v>
      </c>
      <c r="W664" s="111">
        <f t="shared" si="105"/>
        <v>1279.5404228498869</v>
      </c>
      <c r="X664" s="111">
        <f t="shared" si="105"/>
        <v>1320.6077478106936</v>
      </c>
      <c r="Y664" s="111">
        <f t="shared" si="105"/>
        <v>1366.7790317566621</v>
      </c>
      <c r="Z664" s="111">
        <f t="shared" si="105"/>
        <v>1412.8735075505786</v>
      </c>
      <c r="AA664" s="111">
        <f t="shared" si="105"/>
        <v>1462.2953452393431</v>
      </c>
      <c r="AB664" s="111">
        <f t="shared" si="105"/>
        <v>1513.5116011958175</v>
      </c>
      <c r="AC664" s="111">
        <f t="shared" si="105"/>
        <v>1444.1540470920845</v>
      </c>
      <c r="AD664" s="111">
        <f t="shared" si="105"/>
        <v>1361.6078982693866</v>
      </c>
      <c r="AE664" s="111">
        <f t="shared" si="105"/>
        <v>1403.4230957261213</v>
      </c>
      <c r="AF664" s="111">
        <f t="shared" si="105"/>
        <v>1444.9075565260523</v>
      </c>
      <c r="AG664" s="111">
        <f t="shared" si="105"/>
        <v>1492.1738899472562</v>
      </c>
      <c r="AH664" s="112">
        <f t="shared" si="105"/>
        <v>1539.1282371959376</v>
      </c>
    </row>
    <row r="665" spans="1:34" ht="12.75" hidden="1" customHeight="1" outlineLevel="2" x14ac:dyDescent="0.25">
      <c r="A665" s="34"/>
      <c r="B665" s="140"/>
      <c r="C665" s="141"/>
      <c r="D665" s="142"/>
      <c r="E665" s="143"/>
      <c r="F665" s="143"/>
      <c r="G665" s="143"/>
      <c r="H665" s="143"/>
      <c r="I665" s="143"/>
      <c r="J665" s="143"/>
      <c r="K665" s="105"/>
      <c r="L665" s="105"/>
      <c r="M665" s="105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  <c r="AA665" s="144"/>
      <c r="AB665" s="144"/>
      <c r="AC665" s="144"/>
      <c r="AD665" s="144"/>
      <c r="AE665" s="144"/>
      <c r="AF665" s="144"/>
      <c r="AG665" s="144"/>
      <c r="AH665" s="145"/>
    </row>
    <row r="666" spans="1:34" ht="12.75" hidden="1" customHeight="1" outlineLevel="2" x14ac:dyDescent="0.25">
      <c r="A666" s="34"/>
      <c r="B666" s="140"/>
      <c r="C666" s="141"/>
      <c r="D666" s="142" t="s">
        <v>94</v>
      </c>
      <c r="E666" s="143"/>
      <c r="F666" s="143"/>
      <c r="G666" s="143"/>
      <c r="H666" s="143"/>
      <c r="I666" s="143"/>
      <c r="J666" s="143"/>
      <c r="K666" s="105"/>
      <c r="L666" s="105"/>
      <c r="M666" s="105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  <c r="AA666" s="144"/>
      <c r="AB666" s="144"/>
      <c r="AC666" s="144"/>
      <c r="AD666" s="144"/>
      <c r="AE666" s="144"/>
      <c r="AF666" s="144"/>
      <c r="AG666" s="144"/>
      <c r="AH666" s="145"/>
    </row>
    <row r="667" spans="1:34" ht="12.75" hidden="1" customHeight="1" outlineLevel="2" x14ac:dyDescent="0.25">
      <c r="A667" s="34"/>
      <c r="B667" s="140"/>
      <c r="C667" s="141"/>
      <c r="D667" s="234" t="s">
        <v>89</v>
      </c>
      <c r="E667" s="143"/>
      <c r="F667" s="143"/>
      <c r="G667" s="143"/>
      <c r="H667" s="143"/>
      <c r="I667" s="143"/>
      <c r="J667" s="143"/>
      <c r="K667" s="105">
        <f>'[1]Hist&amp;Budget_WC'!BT$175</f>
        <v>0</v>
      </c>
      <c r="L667" s="105">
        <f>'[1]Hist&amp;Budget_WC'!BU$175</f>
        <v>0</v>
      </c>
      <c r="M667" s="105">
        <f>'[1]Hist&amp;Budget_WC'!BV$175</f>
        <v>0</v>
      </c>
      <c r="N667" s="106">
        <f>SUM([1]Calcs_Sew!N$161)</f>
        <v>0</v>
      </c>
      <c r="O667" s="106">
        <f>SUM([1]Calcs_Sew!O$161)</f>
        <v>0</v>
      </c>
      <c r="P667" s="106">
        <f>SUM([1]Calcs_Sew!P$161)</f>
        <v>0</v>
      </c>
      <c r="Q667" s="106">
        <f>SUM([1]Calcs_Sew!Q$161)</f>
        <v>0</v>
      </c>
      <c r="R667" s="106">
        <f>SUM([1]Calcs_Sew!R$161)</f>
        <v>0</v>
      </c>
      <c r="S667" s="106">
        <f>SUM([1]Calcs_Sew!S$161)</f>
        <v>0</v>
      </c>
      <c r="T667" s="106">
        <f>SUM([1]Calcs_Sew!T$161)</f>
        <v>0</v>
      </c>
      <c r="U667" s="106">
        <f>SUM([1]Calcs_Sew!U$161)</f>
        <v>0</v>
      </c>
      <c r="V667" s="106">
        <f>SUM([1]Calcs_Sew!V$161)</f>
        <v>0</v>
      </c>
      <c r="W667" s="106">
        <f>SUM([1]Calcs_Sew!W$161)</f>
        <v>0</v>
      </c>
      <c r="X667" s="106">
        <f>SUM([1]Calcs_Sew!X$161)</f>
        <v>0</v>
      </c>
      <c r="Y667" s="106">
        <f>SUM([1]Calcs_Sew!Y$161)</f>
        <v>0</v>
      </c>
      <c r="Z667" s="106">
        <f>SUM([1]Calcs_Sew!Z$161)</f>
        <v>0</v>
      </c>
      <c r="AA667" s="106">
        <f>SUM([1]Calcs_Sew!AA$161)</f>
        <v>0</v>
      </c>
      <c r="AB667" s="106">
        <f>SUM([1]Calcs_Sew!AB$161)</f>
        <v>0</v>
      </c>
      <c r="AC667" s="106">
        <f>SUM([1]Calcs_Sew!AC$161)</f>
        <v>0</v>
      </c>
      <c r="AD667" s="106">
        <f>SUM([1]Calcs_Sew!AD$161)</f>
        <v>0</v>
      </c>
      <c r="AE667" s="106">
        <f>SUM([1]Calcs_Sew!AE$161)</f>
        <v>0</v>
      </c>
      <c r="AF667" s="106">
        <f>SUM([1]Calcs_Sew!AF$161)</f>
        <v>0</v>
      </c>
      <c r="AG667" s="106">
        <f>SUM([1]Calcs_Sew!AG$161)</f>
        <v>0</v>
      </c>
      <c r="AH667" s="107">
        <f>SUM([1]Calcs_Sew!AH$161)</f>
        <v>0</v>
      </c>
    </row>
    <row r="668" spans="1:34" ht="12.75" hidden="1" customHeight="1" outlineLevel="2" x14ac:dyDescent="0.25">
      <c r="A668" s="34"/>
      <c r="B668" s="140"/>
      <c r="C668" s="141"/>
      <c r="D668" s="165" t="s">
        <v>90</v>
      </c>
      <c r="E668" s="143"/>
      <c r="F668" s="143"/>
      <c r="G668" s="143"/>
      <c r="H668" s="143"/>
      <c r="I668" s="143"/>
      <c r="J668" s="143"/>
      <c r="K668" s="105">
        <f>'[1]Hist&amp;Budget_WC'!BT$173</f>
        <v>2434</v>
      </c>
      <c r="L668" s="105">
        <f>'[1]Hist&amp;Budget_WC'!BU$173</f>
        <v>2363</v>
      </c>
      <c r="M668" s="105">
        <f>'[1]Hist&amp;Budget_WC'!BV$173</f>
        <v>2286</v>
      </c>
      <c r="N668" s="106">
        <f>[1]Calcs_Sew!N$159</f>
        <v>2208</v>
      </c>
      <c r="O668" s="106">
        <f>[1]Calcs_Sew!O$159</f>
        <v>2115.981469650796</v>
      </c>
      <c r="P668" s="106">
        <f>[1]Calcs_Sew!P$159</f>
        <v>2021.0894837017975</v>
      </c>
      <c r="Q668" s="106">
        <f>[1]Calcs_Sew!Q$159</f>
        <v>1918.932363547824</v>
      </c>
      <c r="R668" s="106">
        <f>[1]Calcs_Sew!R$159</f>
        <v>1808.9538749137848</v>
      </c>
      <c r="S668" s="106">
        <f>[1]Calcs_Sew!S$159</f>
        <v>1690.5551970340905</v>
      </c>
      <c r="T668" s="106">
        <f>[1]Calcs_Sew!T$159</f>
        <v>4671.2761423867651</v>
      </c>
      <c r="U668" s="106">
        <f>[1]Calcs_Sew!U$159</f>
        <v>8132.6848099171712</v>
      </c>
      <c r="V668" s="106">
        <f>[1]Calcs_Sew!V$159</f>
        <v>9981.1656293919277</v>
      </c>
      <c r="W668" s="106">
        <f>[1]Calcs_Sew!W$159</f>
        <v>9539.8433754341841</v>
      </c>
      <c r="X668" s="106">
        <f>[1]Calcs_Sew!X$159</f>
        <v>9068.934142670887</v>
      </c>
      <c r="Y668" s="106">
        <f>[1]Calcs_Sew!Y$159</f>
        <v>8566.4318340044683</v>
      </c>
      <c r="Z668" s="106">
        <f>[1]Calcs_Sew!Z$159</f>
        <v>8030.1927447652242</v>
      </c>
      <c r="AA668" s="106">
        <f>[1]Calcs_Sew!AA$159</f>
        <v>7457.9260130092543</v>
      </c>
      <c r="AB668" s="106">
        <f>[1]Calcs_Sew!AB$159</f>
        <v>6847.1833994744438</v>
      </c>
      <c r="AC668" s="106">
        <f>[1]Calcs_Sew!AC$159</f>
        <v>6321.427661888727</v>
      </c>
      <c r="AD668" s="106">
        <f>[1]Calcs_Sew!AD$159</f>
        <v>5892.2525728163901</v>
      </c>
      <c r="AE668" s="106">
        <f>[1]Calcs_Sew!AE$159</f>
        <v>5436.6069033433196</v>
      </c>
      <c r="AF668" s="106">
        <f>[1]Calcs_Sew!AF$159</f>
        <v>4952.8580059916158</v>
      </c>
      <c r="AG668" s="106">
        <f>[1]Calcs_Sew!AG$159</f>
        <v>4439.2725351593926</v>
      </c>
      <c r="AH668" s="107">
        <f>[1]Calcs_Sew!AH$159</f>
        <v>3894.0102362808402</v>
      </c>
    </row>
    <row r="669" spans="1:34" ht="12.75" hidden="1" customHeight="1" outlineLevel="2" x14ac:dyDescent="0.25">
      <c r="A669" s="34"/>
      <c r="B669" s="140"/>
      <c r="C669" s="141"/>
      <c r="D669" s="165" t="s">
        <v>91</v>
      </c>
      <c r="E669" s="143"/>
      <c r="F669" s="143"/>
      <c r="G669" s="143"/>
      <c r="H669" s="143"/>
      <c r="I669" s="143"/>
      <c r="J669" s="143"/>
      <c r="K669" s="105">
        <f>'[1]Hist&amp;Budget_WC'!BT$174</f>
        <v>0</v>
      </c>
      <c r="L669" s="105">
        <f>'[1]Hist&amp;Budget_WC'!BU$174</f>
        <v>0</v>
      </c>
      <c r="M669" s="105">
        <f>'[1]Hist&amp;Budget_WC'!BV$174</f>
        <v>0</v>
      </c>
      <c r="N669" s="106">
        <f>[1]Calcs_Sew!N$160</f>
        <v>0</v>
      </c>
      <c r="O669" s="106">
        <f>[1]Calcs_Sew!O$160</f>
        <v>0</v>
      </c>
      <c r="P669" s="106">
        <f>[1]Calcs_Sew!P$160</f>
        <v>0</v>
      </c>
      <c r="Q669" s="106">
        <f>[1]Calcs_Sew!Q$160</f>
        <v>0</v>
      </c>
      <c r="R669" s="106">
        <f>[1]Calcs_Sew!R$160</f>
        <v>0</v>
      </c>
      <c r="S669" s="106">
        <f>[1]Calcs_Sew!S$160</f>
        <v>0</v>
      </c>
      <c r="T669" s="106">
        <f>[1]Calcs_Sew!T$160</f>
        <v>0</v>
      </c>
      <c r="U669" s="106">
        <f>[1]Calcs_Sew!U$160</f>
        <v>0</v>
      </c>
      <c r="V669" s="106">
        <f>[1]Calcs_Sew!V$160</f>
        <v>0</v>
      </c>
      <c r="W669" s="106">
        <f>[1]Calcs_Sew!W$160</f>
        <v>0</v>
      </c>
      <c r="X669" s="106">
        <f>[1]Calcs_Sew!X$160</f>
        <v>0</v>
      </c>
      <c r="Y669" s="106">
        <f>[1]Calcs_Sew!Y$160</f>
        <v>0</v>
      </c>
      <c r="Z669" s="106">
        <f>[1]Calcs_Sew!Z$160</f>
        <v>0</v>
      </c>
      <c r="AA669" s="106">
        <f>[1]Calcs_Sew!AA$160</f>
        <v>0</v>
      </c>
      <c r="AB669" s="106">
        <f>[1]Calcs_Sew!AB$160</f>
        <v>0</v>
      </c>
      <c r="AC669" s="106">
        <f>[1]Calcs_Sew!AC$160</f>
        <v>0</v>
      </c>
      <c r="AD669" s="106">
        <f>[1]Calcs_Sew!AD$160</f>
        <v>0</v>
      </c>
      <c r="AE669" s="106">
        <f>[1]Calcs_Sew!AE$160</f>
        <v>0</v>
      </c>
      <c r="AF669" s="106">
        <f>[1]Calcs_Sew!AF$160</f>
        <v>0</v>
      </c>
      <c r="AG669" s="106">
        <f>[1]Calcs_Sew!AG$160</f>
        <v>0</v>
      </c>
      <c r="AH669" s="107">
        <f>[1]Calcs_Sew!AH$160</f>
        <v>0</v>
      </c>
    </row>
    <row r="670" spans="1:34" ht="12.75" hidden="1" customHeight="1" outlineLevel="2" x14ac:dyDescent="0.25">
      <c r="A670" s="34"/>
      <c r="B670" s="140"/>
      <c r="C670" s="141"/>
      <c r="D670" s="234" t="s">
        <v>95</v>
      </c>
      <c r="E670" s="143"/>
      <c r="F670" s="143"/>
      <c r="G670" s="143"/>
      <c r="H670" s="143"/>
      <c r="I670" s="143"/>
      <c r="J670" s="143"/>
      <c r="K670" s="105">
        <f>'[1]Hist&amp;Budget_WC'!BT$172</f>
        <v>0</v>
      </c>
      <c r="L670" s="105">
        <f>'[1]Hist&amp;Budget_WC'!BU$172</f>
        <v>0</v>
      </c>
      <c r="M670" s="105">
        <f>'[1]Hist&amp;Budget_WC'!BV$172</f>
        <v>0</v>
      </c>
      <c r="N670" s="106">
        <f>[1]Calcs_Sew!N$158</f>
        <v>0</v>
      </c>
      <c r="O670" s="106">
        <f>[1]Calcs_Sew!O$158</f>
        <v>0</v>
      </c>
      <c r="P670" s="106">
        <f>[1]Calcs_Sew!P$158</f>
        <v>0</v>
      </c>
      <c r="Q670" s="106">
        <f>[1]Calcs_Sew!Q$158</f>
        <v>0</v>
      </c>
      <c r="R670" s="106">
        <f>[1]Calcs_Sew!R$158</f>
        <v>0</v>
      </c>
      <c r="S670" s="106">
        <f>[1]Calcs_Sew!S$158</f>
        <v>0</v>
      </c>
      <c r="T670" s="106">
        <f>[1]Calcs_Sew!T$158</f>
        <v>0</v>
      </c>
      <c r="U670" s="106">
        <f>[1]Calcs_Sew!U$158</f>
        <v>0</v>
      </c>
      <c r="V670" s="106">
        <f>[1]Calcs_Sew!V$158</f>
        <v>0</v>
      </c>
      <c r="W670" s="106">
        <f>[1]Calcs_Sew!W$158</f>
        <v>0</v>
      </c>
      <c r="X670" s="106">
        <f>[1]Calcs_Sew!X$158</f>
        <v>0</v>
      </c>
      <c r="Y670" s="106">
        <f>[1]Calcs_Sew!Y$158</f>
        <v>0</v>
      </c>
      <c r="Z670" s="106">
        <f>[1]Calcs_Sew!Z$158</f>
        <v>0</v>
      </c>
      <c r="AA670" s="106">
        <f>[1]Calcs_Sew!AA$158</f>
        <v>0</v>
      </c>
      <c r="AB670" s="106">
        <f>[1]Calcs_Sew!AB$158</f>
        <v>0</v>
      </c>
      <c r="AC670" s="106">
        <f>[1]Calcs_Sew!AC$158</f>
        <v>0</v>
      </c>
      <c r="AD670" s="106">
        <f>[1]Calcs_Sew!AD$158</f>
        <v>0</v>
      </c>
      <c r="AE670" s="106">
        <f>[1]Calcs_Sew!AE$158</f>
        <v>0</v>
      </c>
      <c r="AF670" s="106">
        <f>[1]Calcs_Sew!AF$158</f>
        <v>0</v>
      </c>
      <c r="AG670" s="106">
        <f>[1]Calcs_Sew!AG$158</f>
        <v>0</v>
      </c>
      <c r="AH670" s="107">
        <f>[1]Calcs_Sew!AH$158</f>
        <v>0</v>
      </c>
    </row>
    <row r="671" spans="1:34" ht="12.75" hidden="1" customHeight="1" outlineLevel="2" x14ac:dyDescent="0.25">
      <c r="A671" s="34"/>
      <c r="B671" s="140"/>
      <c r="C671" s="141"/>
      <c r="D671" s="235" t="s">
        <v>85</v>
      </c>
      <c r="E671" s="143"/>
      <c r="F671" s="143"/>
      <c r="G671" s="143"/>
      <c r="H671" s="143"/>
      <c r="I671" s="143"/>
      <c r="J671" s="143"/>
      <c r="K671" s="105">
        <f>'[1]Hist&amp;Budget_WC'!BT$171</f>
        <v>0</v>
      </c>
      <c r="L671" s="105">
        <f>'[1]Hist&amp;Budget_WC'!BU$171</f>
        <v>0</v>
      </c>
      <c r="M671" s="105">
        <f>'[1]Hist&amp;Budget_WC'!BV$171</f>
        <v>0</v>
      </c>
      <c r="N671" s="106">
        <f>[1]Calcs_Sew!N$157</f>
        <v>0</v>
      </c>
      <c r="O671" s="106">
        <f>[1]Calcs_Sew!O$157</f>
        <v>0</v>
      </c>
      <c r="P671" s="106">
        <f>[1]Calcs_Sew!P$157</f>
        <v>0</v>
      </c>
      <c r="Q671" s="106">
        <f>[1]Calcs_Sew!Q$157</f>
        <v>0</v>
      </c>
      <c r="R671" s="106">
        <f>[1]Calcs_Sew!R$157</f>
        <v>0</v>
      </c>
      <c r="S671" s="106">
        <f>[1]Calcs_Sew!S$157</f>
        <v>0</v>
      </c>
      <c r="T671" s="106">
        <f>[1]Calcs_Sew!T$157</f>
        <v>0</v>
      </c>
      <c r="U671" s="106">
        <f>[1]Calcs_Sew!U$157</f>
        <v>0</v>
      </c>
      <c r="V671" s="106">
        <f>[1]Calcs_Sew!V$157</f>
        <v>0</v>
      </c>
      <c r="W671" s="106">
        <f>[1]Calcs_Sew!W$157</f>
        <v>0</v>
      </c>
      <c r="X671" s="106">
        <f>[1]Calcs_Sew!X$157</f>
        <v>0</v>
      </c>
      <c r="Y671" s="106">
        <f>[1]Calcs_Sew!Y$157</f>
        <v>0</v>
      </c>
      <c r="Z671" s="106">
        <f>[1]Calcs_Sew!Z$157</f>
        <v>0</v>
      </c>
      <c r="AA671" s="106">
        <f>[1]Calcs_Sew!AA$157</f>
        <v>0</v>
      </c>
      <c r="AB671" s="106">
        <f>[1]Calcs_Sew!AB$157</f>
        <v>0</v>
      </c>
      <c r="AC671" s="106">
        <f>[1]Calcs_Sew!AC$157</f>
        <v>0</v>
      </c>
      <c r="AD671" s="106">
        <f>[1]Calcs_Sew!AD$157</f>
        <v>0</v>
      </c>
      <c r="AE671" s="106">
        <f>[1]Calcs_Sew!AE$157</f>
        <v>0</v>
      </c>
      <c r="AF671" s="106">
        <f>[1]Calcs_Sew!AF$157</f>
        <v>0</v>
      </c>
      <c r="AG671" s="106">
        <f>[1]Calcs_Sew!AG$157</f>
        <v>0</v>
      </c>
      <c r="AH671" s="107">
        <f>[1]Calcs_Sew!AH$157</f>
        <v>0</v>
      </c>
    </row>
    <row r="672" spans="1:34" ht="12.75" hidden="1" customHeight="1" outlineLevel="2" x14ac:dyDescent="0.25">
      <c r="A672" s="34"/>
      <c r="B672" s="140"/>
      <c r="C672" s="141"/>
      <c r="D672" s="142" t="s">
        <v>96</v>
      </c>
      <c r="E672" s="146"/>
      <c r="F672" s="146"/>
      <c r="G672" s="146"/>
      <c r="H672" s="146"/>
      <c r="I672" s="146"/>
      <c r="J672" s="146"/>
      <c r="K672" s="110">
        <f t="shared" ref="K672:AH672" si="106">SUM(K667:K671)</f>
        <v>2434</v>
      </c>
      <c r="L672" s="110">
        <f t="shared" si="106"/>
        <v>2363</v>
      </c>
      <c r="M672" s="110">
        <f t="shared" si="106"/>
        <v>2286</v>
      </c>
      <c r="N672" s="111">
        <f t="shared" si="106"/>
        <v>2208</v>
      </c>
      <c r="O672" s="111">
        <f t="shared" si="106"/>
        <v>2115.981469650796</v>
      </c>
      <c r="P672" s="111">
        <f t="shared" si="106"/>
        <v>2021.0894837017975</v>
      </c>
      <c r="Q672" s="111">
        <f t="shared" si="106"/>
        <v>1918.932363547824</v>
      </c>
      <c r="R672" s="111">
        <f t="shared" si="106"/>
        <v>1808.9538749137848</v>
      </c>
      <c r="S672" s="111">
        <f t="shared" si="106"/>
        <v>1690.5551970340905</v>
      </c>
      <c r="T672" s="111">
        <f t="shared" si="106"/>
        <v>4671.2761423867651</v>
      </c>
      <c r="U672" s="111">
        <f t="shared" si="106"/>
        <v>8132.6848099171712</v>
      </c>
      <c r="V672" s="111">
        <f t="shared" si="106"/>
        <v>9981.1656293919277</v>
      </c>
      <c r="W672" s="111">
        <f t="shared" si="106"/>
        <v>9539.8433754341841</v>
      </c>
      <c r="X672" s="111">
        <f t="shared" si="106"/>
        <v>9068.934142670887</v>
      </c>
      <c r="Y672" s="111">
        <f t="shared" si="106"/>
        <v>8566.4318340044683</v>
      </c>
      <c r="Z672" s="111">
        <f t="shared" si="106"/>
        <v>8030.1927447652242</v>
      </c>
      <c r="AA672" s="111">
        <f t="shared" si="106"/>
        <v>7457.9260130092543</v>
      </c>
      <c r="AB672" s="111">
        <f t="shared" si="106"/>
        <v>6847.1833994744438</v>
      </c>
      <c r="AC672" s="111">
        <f t="shared" si="106"/>
        <v>6321.427661888727</v>
      </c>
      <c r="AD672" s="111">
        <f t="shared" si="106"/>
        <v>5892.2525728163901</v>
      </c>
      <c r="AE672" s="111">
        <f t="shared" si="106"/>
        <v>5436.6069033433196</v>
      </c>
      <c r="AF672" s="111">
        <f t="shared" si="106"/>
        <v>4952.8580059916158</v>
      </c>
      <c r="AG672" s="111">
        <f t="shared" si="106"/>
        <v>4439.2725351593926</v>
      </c>
      <c r="AH672" s="112">
        <f t="shared" si="106"/>
        <v>3894.0102362808402</v>
      </c>
    </row>
    <row r="673" spans="1:34" ht="12.75" hidden="1" customHeight="1" outlineLevel="2" thickBot="1" x14ac:dyDescent="0.3">
      <c r="A673" s="34"/>
      <c r="B673" s="140"/>
      <c r="C673" s="141"/>
      <c r="D673" s="147" t="s">
        <v>97</v>
      </c>
      <c r="E673" s="148"/>
      <c r="F673" s="148"/>
      <c r="G673" s="148"/>
      <c r="H673" s="148"/>
      <c r="I673" s="148"/>
      <c r="J673" s="148"/>
      <c r="K673" s="149">
        <f t="shared" ref="K673:AH673" si="107">SUM(K664,K672)</f>
        <v>2839</v>
      </c>
      <c r="L673" s="149">
        <f t="shared" si="107"/>
        <v>3566</v>
      </c>
      <c r="M673" s="149">
        <f t="shared" si="107"/>
        <v>3501</v>
      </c>
      <c r="N673" s="150">
        <f t="shared" si="107"/>
        <v>3031</v>
      </c>
      <c r="O673" s="150">
        <f t="shared" si="107"/>
        <v>2993.8417436233985</v>
      </c>
      <c r="P673" s="150">
        <f t="shared" si="107"/>
        <v>2874.3482951772075</v>
      </c>
      <c r="Q673" s="150">
        <f t="shared" si="107"/>
        <v>2790.8222077259061</v>
      </c>
      <c r="R673" s="150">
        <f t="shared" si="107"/>
        <v>2699.5909651963193</v>
      </c>
      <c r="S673" s="150">
        <f t="shared" si="107"/>
        <v>2600.2082145736877</v>
      </c>
      <c r="T673" s="150">
        <f t="shared" si="107"/>
        <v>5685.9556101108137</v>
      </c>
      <c r="U673" s="150">
        <f t="shared" si="107"/>
        <v>9277.2027614697108</v>
      </c>
      <c r="V673" s="150">
        <f t="shared" si="107"/>
        <v>11221.546529733281</v>
      </c>
      <c r="W673" s="150">
        <f t="shared" si="107"/>
        <v>10819.383798284071</v>
      </c>
      <c r="X673" s="150">
        <f t="shared" si="107"/>
        <v>10389.541890481582</v>
      </c>
      <c r="Y673" s="150">
        <f t="shared" si="107"/>
        <v>9933.2108657611298</v>
      </c>
      <c r="Z673" s="150">
        <f t="shared" si="107"/>
        <v>9443.0662523158026</v>
      </c>
      <c r="AA673" s="150">
        <f t="shared" si="107"/>
        <v>8920.2213582485965</v>
      </c>
      <c r="AB673" s="150">
        <f t="shared" si="107"/>
        <v>8360.6950006702609</v>
      </c>
      <c r="AC673" s="150">
        <f t="shared" si="107"/>
        <v>7765.5817089808115</v>
      </c>
      <c r="AD673" s="150">
        <f t="shared" si="107"/>
        <v>7253.8604710857762</v>
      </c>
      <c r="AE673" s="150">
        <f t="shared" si="107"/>
        <v>6840.0299990694411</v>
      </c>
      <c r="AF673" s="150">
        <f t="shared" si="107"/>
        <v>6397.7655625176685</v>
      </c>
      <c r="AG673" s="150">
        <f t="shared" si="107"/>
        <v>5931.4464251066493</v>
      </c>
      <c r="AH673" s="151">
        <f t="shared" si="107"/>
        <v>5433.138473476778</v>
      </c>
    </row>
    <row r="674" spans="1:34" ht="12.75" hidden="1" customHeight="1" outlineLevel="2" thickTop="1" x14ac:dyDescent="0.25">
      <c r="A674" s="34"/>
      <c r="B674" s="140"/>
      <c r="C674" s="141"/>
      <c r="D674" s="142"/>
      <c r="E674" s="143"/>
      <c r="F674" s="143"/>
      <c r="G674" s="143"/>
      <c r="H674" s="143"/>
      <c r="I674" s="143"/>
      <c r="J674" s="143"/>
      <c r="K674" s="105"/>
      <c r="L674" s="105"/>
      <c r="M674" s="105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  <c r="AA674" s="144"/>
      <c r="AB674" s="144"/>
      <c r="AC674" s="144"/>
      <c r="AD674" s="144"/>
      <c r="AE674" s="144"/>
      <c r="AF674" s="144"/>
      <c r="AG674" s="144"/>
      <c r="AH674" s="145"/>
    </row>
    <row r="675" spans="1:34" ht="12.75" hidden="1" customHeight="1" outlineLevel="2" thickBot="1" x14ac:dyDescent="0.3">
      <c r="A675" s="34"/>
      <c r="B675" s="140"/>
      <c r="C675" s="141"/>
      <c r="D675" s="152" t="s">
        <v>98</v>
      </c>
      <c r="E675" s="153"/>
      <c r="F675" s="153"/>
      <c r="G675" s="153"/>
      <c r="H675" s="153"/>
      <c r="I675" s="153"/>
      <c r="J675" s="153"/>
      <c r="K675" s="154">
        <f>K656-K673</f>
        <v>59696</v>
      </c>
      <c r="L675" s="154">
        <f>L656-L673</f>
        <v>60794</v>
      </c>
      <c r="M675" s="154">
        <f>M656-M673</f>
        <v>61615</v>
      </c>
      <c r="N675" s="155">
        <f>N656-N673</f>
        <v>60797</v>
      </c>
      <c r="O675" s="155">
        <f t="shared" ref="O675:AH675" si="108">O656-O673</f>
        <v>59239.719469798467</v>
      </c>
      <c r="P675" s="155">
        <f t="shared" si="108"/>
        <v>59435.782395196737</v>
      </c>
      <c r="Q675" s="155">
        <f t="shared" si="108"/>
        <v>58868.836404799978</v>
      </c>
      <c r="R675" s="155">
        <f t="shared" si="108"/>
        <v>59870.292933633289</v>
      </c>
      <c r="S675" s="155">
        <f t="shared" si="108"/>
        <v>61139.365620031007</v>
      </c>
      <c r="T675" s="155">
        <f t="shared" si="108"/>
        <v>65316.506709581183</v>
      </c>
      <c r="U675" s="155">
        <f t="shared" si="108"/>
        <v>69538.819757910795</v>
      </c>
      <c r="V675" s="155">
        <f t="shared" si="108"/>
        <v>72654.614871479658</v>
      </c>
      <c r="W675" s="155">
        <f t="shared" si="108"/>
        <v>73151.704310531786</v>
      </c>
      <c r="X675" s="155">
        <f t="shared" si="108"/>
        <v>73983.7246898085</v>
      </c>
      <c r="Y675" s="155">
        <f t="shared" si="108"/>
        <v>75498.460396009963</v>
      </c>
      <c r="Z675" s="155">
        <f t="shared" si="108"/>
        <v>77783.343646863126</v>
      </c>
      <c r="AA675" s="155">
        <f t="shared" si="108"/>
        <v>79061.985439681492</v>
      </c>
      <c r="AB675" s="155">
        <f t="shared" si="108"/>
        <v>81123.696952130791</v>
      </c>
      <c r="AC675" s="155">
        <f t="shared" si="108"/>
        <v>82159.687836022378</v>
      </c>
      <c r="AD675" s="155">
        <f t="shared" si="108"/>
        <v>83992.997064487819</v>
      </c>
      <c r="AE675" s="155">
        <f t="shared" si="108"/>
        <v>84761.981817876382</v>
      </c>
      <c r="AF675" s="155">
        <f t="shared" si="108"/>
        <v>85385.199119617653</v>
      </c>
      <c r="AG675" s="155">
        <f t="shared" si="108"/>
        <v>85859.060548325375</v>
      </c>
      <c r="AH675" s="156">
        <f t="shared" si="108"/>
        <v>86181.976547402504</v>
      </c>
    </row>
    <row r="676" spans="1:34" ht="12.75" hidden="1" customHeight="1" outlineLevel="2" x14ac:dyDescent="0.25">
      <c r="A676" s="34"/>
      <c r="B676" s="140"/>
      <c r="C676" s="141"/>
      <c r="D676" s="142"/>
      <c r="E676" s="143"/>
      <c r="F676" s="143"/>
      <c r="G676" s="143"/>
      <c r="H676" s="143"/>
      <c r="I676" s="143"/>
      <c r="J676" s="143"/>
      <c r="K676" s="105"/>
      <c r="L676" s="105"/>
      <c r="M676" s="105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  <c r="AA676" s="144"/>
      <c r="AB676" s="144"/>
      <c r="AC676" s="144"/>
      <c r="AD676" s="144"/>
      <c r="AE676" s="144"/>
      <c r="AF676" s="144"/>
      <c r="AG676" s="144"/>
      <c r="AH676" s="145"/>
    </row>
    <row r="677" spans="1:34" ht="12.75" hidden="1" customHeight="1" outlineLevel="2" x14ac:dyDescent="0.25">
      <c r="A677" s="34"/>
      <c r="B677" s="140"/>
      <c r="C677" s="141"/>
      <c r="D677" s="142" t="s">
        <v>99</v>
      </c>
      <c r="E677" s="143"/>
      <c r="F677" s="143"/>
      <c r="G677" s="143"/>
      <c r="H677" s="143"/>
      <c r="I677" s="143"/>
      <c r="J677" s="143"/>
      <c r="K677" s="105"/>
      <c r="L677" s="105"/>
      <c r="M677" s="105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  <c r="AA677" s="144"/>
      <c r="AB677" s="144"/>
      <c r="AC677" s="144"/>
      <c r="AD677" s="144"/>
      <c r="AE677" s="144"/>
      <c r="AF677" s="144"/>
      <c r="AG677" s="144"/>
      <c r="AH677" s="145"/>
    </row>
    <row r="678" spans="1:34" ht="12.75" hidden="1" customHeight="1" outlineLevel="2" x14ac:dyDescent="0.25">
      <c r="A678" s="34"/>
      <c r="B678" s="140"/>
      <c r="C678" s="141"/>
      <c r="D678" s="165" t="s">
        <v>100</v>
      </c>
      <c r="E678" s="143"/>
      <c r="F678" s="143"/>
      <c r="G678" s="143"/>
      <c r="H678" s="143"/>
      <c r="I678" s="143"/>
      <c r="J678" s="143"/>
      <c r="K678" s="105">
        <f>'[1]Hist&amp;Budget_WC'!BT$184</f>
        <v>47328</v>
      </c>
      <c r="L678" s="105">
        <f>'[1]Hist&amp;Budget_WC'!BU$184</f>
        <v>47498</v>
      </c>
      <c r="M678" s="105">
        <f>'[1]Hist&amp;Budget_WC'!BV$184</f>
        <v>47852</v>
      </c>
      <c r="N678" s="106">
        <f>[1]Calcs_Sew!N$169</f>
        <v>47357</v>
      </c>
      <c r="O678" s="106">
        <f>[1]Calcs_Sew!O$169</f>
        <v>45799.575941635449</v>
      </c>
      <c r="P678" s="106">
        <f>[1]Calcs_Sew!P$169</f>
        <v>44903.090409247736</v>
      </c>
      <c r="Q678" s="106">
        <f>[1]Calcs_Sew!Q$169</f>
        <v>44335.879284645998</v>
      </c>
      <c r="R678" s="106">
        <f>[1]Calcs_Sew!R$169</f>
        <v>44290.898444999242</v>
      </c>
      <c r="S678" s="106">
        <f>[1]Calcs_Sew!S$169</f>
        <v>45559.550942151305</v>
      </c>
      <c r="T678" s="106">
        <f>[1]Calcs_Sew!T$169</f>
        <v>48737.231293115736</v>
      </c>
      <c r="U678" s="106">
        <f>[1]Calcs_Sew!U$169</f>
        <v>52959.528485663366</v>
      </c>
      <c r="V678" s="106">
        <f>[1]Calcs_Sew!V$169</f>
        <v>55124.619376650102</v>
      </c>
      <c r="W678" s="106">
        <f>[1]Calcs_Sew!W$169</f>
        <v>55620.99925017402</v>
      </c>
      <c r="X678" s="106">
        <f>[1]Calcs_Sew!X$169</f>
        <v>55550.984994517195</v>
      </c>
      <c r="Y678" s="106">
        <f>[1]Calcs_Sew!Y$169</f>
        <v>57066.127624815519</v>
      </c>
      <c r="Z678" s="106">
        <f>[1]Calcs_Sew!Z$169</f>
        <v>58463.797485845302</v>
      </c>
      <c r="AA678" s="106">
        <f>[1]Calcs_Sew!AA$169</f>
        <v>59742.41163614695</v>
      </c>
      <c r="AB678" s="106">
        <f>[1]Calcs_Sew!AB$169</f>
        <v>60900.44112538184</v>
      </c>
      <c r="AC678" s="106">
        <f>[1]Calcs_Sew!AC$169</f>
        <v>61936.418885222505</v>
      </c>
      <c r="AD678" s="106">
        <f>[1]Calcs_Sew!AD$169</f>
        <v>62847.018497937053</v>
      </c>
      <c r="AE678" s="106">
        <f>[1]Calcs_Sew!AE$169</f>
        <v>63616.532670924884</v>
      </c>
      <c r="AF678" s="106">
        <f>[1]Calcs_Sew!AF$169</f>
        <v>64239.646744787526</v>
      </c>
      <c r="AG678" s="106">
        <f>[1]Calcs_Sew!AG$169</f>
        <v>64713.671600014728</v>
      </c>
      <c r="AH678" s="107">
        <f>[1]Calcs_Sew!AH$169</f>
        <v>65035.910771045528</v>
      </c>
    </row>
    <row r="679" spans="1:34" ht="12.75" hidden="1" customHeight="1" outlineLevel="2" x14ac:dyDescent="0.25">
      <c r="A679" s="34"/>
      <c r="B679" s="140"/>
      <c r="C679" s="141"/>
      <c r="D679" s="165" t="s">
        <v>101</v>
      </c>
      <c r="E679" s="143"/>
      <c r="F679" s="143"/>
      <c r="G679" s="143"/>
      <c r="H679" s="143"/>
      <c r="I679" s="143"/>
      <c r="J679" s="143"/>
      <c r="K679" s="105">
        <f>'[1]Hist&amp;Budget_WC'!BT$216</f>
        <v>12368</v>
      </c>
      <c r="L679" s="105">
        <f>'[1]Hist&amp;Budget_WC'!BU$216</f>
        <v>13296</v>
      </c>
      <c r="M679" s="105">
        <f>'[1]Hist&amp;Budget_WC'!BV$216</f>
        <v>13763</v>
      </c>
      <c r="N679" s="106">
        <f>[1]Calcs_Sew!N$201</f>
        <v>13440</v>
      </c>
      <c r="O679" s="106">
        <f>[1]Calcs_Sew!O$201</f>
        <v>13440</v>
      </c>
      <c r="P679" s="106">
        <f>[1]Calcs_Sew!P$201</f>
        <v>14532.8</v>
      </c>
      <c r="Q679" s="106">
        <f>[1]Calcs_Sew!Q$201</f>
        <v>14532.8</v>
      </c>
      <c r="R679" s="106">
        <f>[1]Calcs_Sew!R$201</f>
        <v>15579.415999999999</v>
      </c>
      <c r="S679" s="106">
        <f>[1]Calcs_Sew!S$201</f>
        <v>15579.415999999999</v>
      </c>
      <c r="T679" s="106">
        <f>[1]Calcs_Sew!T$201</f>
        <v>16578.924319999998</v>
      </c>
      <c r="U679" s="106">
        <f>[1]Calcs_Sew!U$201</f>
        <v>16578.924319999998</v>
      </c>
      <c r="V679" s="106">
        <f>[1]Calcs_Sew!V$201</f>
        <v>17530.382806399997</v>
      </c>
      <c r="W679" s="106">
        <f>[1]Calcs_Sew!W$201</f>
        <v>17530.382806399997</v>
      </c>
      <c r="X679" s="106">
        <f>[1]Calcs_Sew!X$201</f>
        <v>18432.830462527996</v>
      </c>
      <c r="Y679" s="106">
        <f>[1]Calcs_Sew!Y$201</f>
        <v>18432.830462527996</v>
      </c>
      <c r="Z679" s="106">
        <f>[1]Calcs_Sew!Z$201</f>
        <v>19319.307071778556</v>
      </c>
      <c r="AA679" s="106">
        <f>[1]Calcs_Sew!AA$201</f>
        <v>19319.307071778556</v>
      </c>
      <c r="AB679" s="106">
        <f>[1]Calcs_Sew!AB$201</f>
        <v>20223.513213214126</v>
      </c>
      <c r="AC679" s="106">
        <f>[1]Calcs_Sew!AC$201</f>
        <v>20223.513213214126</v>
      </c>
      <c r="AD679" s="106">
        <f>[1]Calcs_Sew!AD$201</f>
        <v>21145.80347747841</v>
      </c>
      <c r="AE679" s="106">
        <f>[1]Calcs_Sew!AE$201</f>
        <v>21145.80347747841</v>
      </c>
      <c r="AF679" s="106">
        <f>[1]Calcs_Sew!AF$201</f>
        <v>21145.80347747841</v>
      </c>
      <c r="AG679" s="106">
        <f>[1]Calcs_Sew!AG$201</f>
        <v>21145.80347747841</v>
      </c>
      <c r="AH679" s="107">
        <f>[1]Calcs_Sew!AH$201</f>
        <v>21145.80347747841</v>
      </c>
    </row>
    <row r="680" spans="1:34" ht="12.75" hidden="1" customHeight="1" outlineLevel="2" x14ac:dyDescent="0.25">
      <c r="A680" s="34"/>
      <c r="B680" s="140"/>
      <c r="C680" s="141"/>
      <c r="D680" s="165" t="s">
        <v>102</v>
      </c>
      <c r="E680" s="143"/>
      <c r="F680" s="143"/>
      <c r="G680" s="143"/>
      <c r="H680" s="143"/>
      <c r="I680" s="143"/>
      <c r="J680" s="143"/>
      <c r="K680" s="105">
        <f>'[1]Hist&amp;Budget_WC'!BT$185</f>
        <v>0</v>
      </c>
      <c r="L680" s="105">
        <f>'[1]Hist&amp;Budget_WC'!BU$185</f>
        <v>0</v>
      </c>
      <c r="M680" s="105">
        <f>'[1]Hist&amp;Budget_WC'!BV$185</f>
        <v>0</v>
      </c>
      <c r="N680" s="106">
        <f>[1]Calcs_Sew!N$170</f>
        <v>0</v>
      </c>
      <c r="O680" s="106">
        <f>[1]Calcs_Sew!O$170</f>
        <v>0</v>
      </c>
      <c r="P680" s="106">
        <f>[1]Calcs_Sew!P$170</f>
        <v>0</v>
      </c>
      <c r="Q680" s="106">
        <f>[1]Calcs_Sew!Q$170</f>
        <v>0</v>
      </c>
      <c r="R680" s="106">
        <f>[1]Calcs_Sew!R$170</f>
        <v>0</v>
      </c>
      <c r="S680" s="106">
        <f>[1]Calcs_Sew!S$170</f>
        <v>0</v>
      </c>
      <c r="T680" s="106">
        <f>[1]Calcs_Sew!T$170</f>
        <v>0</v>
      </c>
      <c r="U680" s="106">
        <f>[1]Calcs_Sew!U$170</f>
        <v>0</v>
      </c>
      <c r="V680" s="106">
        <f>[1]Calcs_Sew!V$170</f>
        <v>0</v>
      </c>
      <c r="W680" s="106">
        <f>[1]Calcs_Sew!W$170</f>
        <v>0</v>
      </c>
      <c r="X680" s="106">
        <f>[1]Calcs_Sew!X$170</f>
        <v>0</v>
      </c>
      <c r="Y680" s="106">
        <f>[1]Calcs_Sew!Y$170</f>
        <v>0</v>
      </c>
      <c r="Z680" s="106">
        <f>[1]Calcs_Sew!Z$170</f>
        <v>0</v>
      </c>
      <c r="AA680" s="106">
        <f>[1]Calcs_Sew!AA$170</f>
        <v>0</v>
      </c>
      <c r="AB680" s="106">
        <f>[1]Calcs_Sew!AB$170</f>
        <v>0</v>
      </c>
      <c r="AC680" s="106">
        <f>[1]Calcs_Sew!AC$170</f>
        <v>0</v>
      </c>
      <c r="AD680" s="106">
        <f>[1]Calcs_Sew!AD$170</f>
        <v>0</v>
      </c>
      <c r="AE680" s="106">
        <f>[1]Calcs_Sew!AE$170</f>
        <v>0</v>
      </c>
      <c r="AF680" s="106">
        <f>[1]Calcs_Sew!AF$170</f>
        <v>0</v>
      </c>
      <c r="AG680" s="106">
        <f>[1]Calcs_Sew!AG$170</f>
        <v>0</v>
      </c>
      <c r="AH680" s="107">
        <f>[1]Calcs_Sew!AH$170</f>
        <v>0</v>
      </c>
    </row>
    <row r="681" spans="1:34" ht="12.75" hidden="1" customHeight="1" outlineLevel="2" x14ac:dyDescent="0.25">
      <c r="A681" s="34"/>
      <c r="B681" s="140"/>
      <c r="C681" s="141"/>
      <c r="D681" s="165" t="s">
        <v>103</v>
      </c>
      <c r="E681" s="143"/>
      <c r="F681" s="143"/>
      <c r="G681" s="143"/>
      <c r="H681" s="143"/>
      <c r="I681" s="143"/>
      <c r="J681" s="143"/>
      <c r="K681" s="105">
        <f>SUM('[1]Hist&amp;Budget_WC'!BT$186:BT$215)</f>
        <v>0</v>
      </c>
      <c r="L681" s="105">
        <f>SUM('[1]Hist&amp;Budget_WC'!BU$186:BU$215)</f>
        <v>0</v>
      </c>
      <c r="M681" s="105">
        <f>SUM('[1]Hist&amp;Budget_WC'!BV$186:BV$215)</f>
        <v>0</v>
      </c>
      <c r="N681" s="106">
        <f>SUM([1]Calcs_Sew!N$171:N$200)</f>
        <v>0</v>
      </c>
      <c r="O681" s="106">
        <f>SUM([1]Calcs_Sew!O$171:O$200)</f>
        <v>0</v>
      </c>
      <c r="P681" s="106">
        <f>SUM([1]Calcs_Sew!P$171:P$200)</f>
        <v>0</v>
      </c>
      <c r="Q681" s="106">
        <f>SUM([1]Calcs_Sew!Q$171:Q$200)</f>
        <v>0</v>
      </c>
      <c r="R681" s="106">
        <f>SUM([1]Calcs_Sew!R$171:R$200)</f>
        <v>0</v>
      </c>
      <c r="S681" s="106">
        <f>SUM([1]Calcs_Sew!S$171:S$200)</f>
        <v>0</v>
      </c>
      <c r="T681" s="106">
        <f>SUM([1]Calcs_Sew!T$171:T$200)</f>
        <v>0</v>
      </c>
      <c r="U681" s="106">
        <f>SUM([1]Calcs_Sew!U$171:U$200)</f>
        <v>0</v>
      </c>
      <c r="V681" s="106">
        <f>SUM([1]Calcs_Sew!V$171:V$200)</f>
        <v>0</v>
      </c>
      <c r="W681" s="106">
        <f>SUM([1]Calcs_Sew!W$171:W$200)</f>
        <v>0</v>
      </c>
      <c r="X681" s="106">
        <f>SUM([1]Calcs_Sew!X$171:X$200)</f>
        <v>0</v>
      </c>
      <c r="Y681" s="106">
        <f>SUM([1]Calcs_Sew!Y$171:Y$200)</f>
        <v>0</v>
      </c>
      <c r="Z681" s="106">
        <f>SUM([1]Calcs_Sew!Z$171:Z$200)</f>
        <v>0</v>
      </c>
      <c r="AA681" s="106">
        <f>SUM([1]Calcs_Sew!AA$171:AA$200)</f>
        <v>0</v>
      </c>
      <c r="AB681" s="106">
        <f>SUM([1]Calcs_Sew!AB$171:AB$200)</f>
        <v>0</v>
      </c>
      <c r="AC681" s="106">
        <f>SUM([1]Calcs_Sew!AC$171:AC$200)</f>
        <v>0</v>
      </c>
      <c r="AD681" s="106">
        <f>SUM([1]Calcs_Sew!AD$171:AD$200)</f>
        <v>0</v>
      </c>
      <c r="AE681" s="106">
        <f>SUM([1]Calcs_Sew!AE$171:AE$200)</f>
        <v>0</v>
      </c>
      <c r="AF681" s="106">
        <f>SUM([1]Calcs_Sew!AF$171:AF$200)</f>
        <v>0</v>
      </c>
      <c r="AG681" s="106">
        <f>SUM([1]Calcs_Sew!AG$171:AG$200)</f>
        <v>0</v>
      </c>
      <c r="AH681" s="107">
        <f>SUM([1]Calcs_Sew!AH$171:AH$200)</f>
        <v>0</v>
      </c>
    </row>
    <row r="682" spans="1:34" ht="12.75" hidden="1" customHeight="1" outlineLevel="2" thickBot="1" x14ac:dyDescent="0.3">
      <c r="A682" s="34"/>
      <c r="B682" s="140"/>
      <c r="C682" s="141"/>
      <c r="D682" s="152" t="s">
        <v>104</v>
      </c>
      <c r="E682" s="158"/>
      <c r="F682" s="158"/>
      <c r="G682" s="158"/>
      <c r="H682" s="158"/>
      <c r="I682" s="158"/>
      <c r="J682" s="158"/>
      <c r="K682" s="154">
        <f t="shared" ref="K682:AH682" si="109">SUM(K678:K681)</f>
        <v>59696</v>
      </c>
      <c r="L682" s="154">
        <f t="shared" si="109"/>
        <v>60794</v>
      </c>
      <c r="M682" s="154">
        <f t="shared" si="109"/>
        <v>61615</v>
      </c>
      <c r="N682" s="155">
        <f t="shared" si="109"/>
        <v>60797</v>
      </c>
      <c r="O682" s="155">
        <f t="shared" si="109"/>
        <v>59239.575941635449</v>
      </c>
      <c r="P682" s="155">
        <f t="shared" si="109"/>
        <v>59435.890409247731</v>
      </c>
      <c r="Q682" s="155">
        <f t="shared" si="109"/>
        <v>58868.679284646001</v>
      </c>
      <c r="R682" s="155">
        <f t="shared" si="109"/>
        <v>59870.31444499924</v>
      </c>
      <c r="S682" s="155">
        <f t="shared" si="109"/>
        <v>61138.966942151303</v>
      </c>
      <c r="T682" s="155">
        <f t="shared" si="109"/>
        <v>65316.155613115734</v>
      </c>
      <c r="U682" s="155">
        <f t="shared" si="109"/>
        <v>69538.452805663372</v>
      </c>
      <c r="V682" s="155">
        <f t="shared" si="109"/>
        <v>72655.002183050092</v>
      </c>
      <c r="W682" s="155">
        <f t="shared" si="109"/>
        <v>73151.382056574017</v>
      </c>
      <c r="X682" s="155">
        <f t="shared" si="109"/>
        <v>73983.815457045188</v>
      </c>
      <c r="Y682" s="155">
        <f t="shared" si="109"/>
        <v>75498.958087343519</v>
      </c>
      <c r="Z682" s="155">
        <f t="shared" si="109"/>
        <v>77783.104557623854</v>
      </c>
      <c r="AA682" s="155">
        <f t="shared" si="109"/>
        <v>79061.718707925509</v>
      </c>
      <c r="AB682" s="155">
        <f t="shared" si="109"/>
        <v>81123.95433859597</v>
      </c>
      <c r="AC682" s="155">
        <f t="shared" si="109"/>
        <v>82159.932098436635</v>
      </c>
      <c r="AD682" s="155">
        <f t="shared" si="109"/>
        <v>83992.821975415456</v>
      </c>
      <c r="AE682" s="155">
        <f t="shared" si="109"/>
        <v>84762.336148403294</v>
      </c>
      <c r="AF682" s="155">
        <f t="shared" si="109"/>
        <v>85385.450222265936</v>
      </c>
      <c r="AG682" s="155">
        <f t="shared" si="109"/>
        <v>85859.475077493145</v>
      </c>
      <c r="AH682" s="156">
        <f t="shared" si="109"/>
        <v>86181.714248523931</v>
      </c>
    </row>
    <row r="683" spans="1:34" ht="12.75" hidden="1" customHeight="1" outlineLevel="2" x14ac:dyDescent="0.25">
      <c r="A683" s="34"/>
      <c r="B683" s="140"/>
      <c r="C683" s="141"/>
    </row>
    <row r="684" spans="1:34" ht="12.75" hidden="1" customHeight="1" outlineLevel="3" x14ac:dyDescent="0.25">
      <c r="A684" s="34"/>
      <c r="B684" s="140"/>
      <c r="C684" s="141"/>
      <c r="D684" s="130" t="s">
        <v>72</v>
      </c>
    </row>
    <row r="685" spans="1:34" s="37" customFormat="1" ht="10.5" hidden="1" outlineLevel="3" x14ac:dyDescent="0.25">
      <c r="A685" s="34"/>
      <c r="B685" s="97"/>
      <c r="C685" s="125"/>
      <c r="D685" s="36" t="s">
        <v>105</v>
      </c>
      <c r="E685" s="131">
        <f>SUM(K685:AH685)</f>
        <v>0</v>
      </c>
      <c r="F685" s="24"/>
      <c r="G685" s="24"/>
      <c r="H685" s="24"/>
      <c r="I685" s="24"/>
      <c r="J685" s="24"/>
      <c r="K685" s="132">
        <f>IF(ROUND(K675-K682,0)&lt;&gt;0,1,0)</f>
        <v>0</v>
      </c>
      <c r="L685" s="132">
        <f>IF(ROUND(L675-L682,0)&lt;&gt;0,1,0)</f>
        <v>0</v>
      </c>
      <c r="M685" s="132">
        <f>IF(ROUND(M675-M682,0)&lt;&gt;0,1,0)</f>
        <v>0</v>
      </c>
      <c r="N685" s="132">
        <f>IF(ROUND(N675-N682,0)&lt;&gt;0,1,0)</f>
        <v>0</v>
      </c>
      <c r="O685" s="132">
        <f t="shared" ref="O685:AH685" si="110">IF(ROUND(O675-O682,0)&lt;&gt;0,1,0)</f>
        <v>0</v>
      </c>
      <c r="P685" s="132">
        <f t="shared" si="110"/>
        <v>0</v>
      </c>
      <c r="Q685" s="132">
        <f t="shared" si="110"/>
        <v>0</v>
      </c>
      <c r="R685" s="132">
        <f t="shared" si="110"/>
        <v>0</v>
      </c>
      <c r="S685" s="132">
        <f t="shared" si="110"/>
        <v>0</v>
      </c>
      <c r="T685" s="132">
        <f t="shared" si="110"/>
        <v>0</v>
      </c>
      <c r="U685" s="132">
        <f t="shared" si="110"/>
        <v>0</v>
      </c>
      <c r="V685" s="132">
        <f t="shared" si="110"/>
        <v>0</v>
      </c>
      <c r="W685" s="132">
        <f t="shared" si="110"/>
        <v>0</v>
      </c>
      <c r="X685" s="132">
        <f t="shared" si="110"/>
        <v>0</v>
      </c>
      <c r="Y685" s="132">
        <f t="shared" si="110"/>
        <v>0</v>
      </c>
      <c r="Z685" s="132">
        <f t="shared" si="110"/>
        <v>0</v>
      </c>
      <c r="AA685" s="132">
        <f t="shared" si="110"/>
        <v>0</v>
      </c>
      <c r="AB685" s="132">
        <f t="shared" si="110"/>
        <v>0</v>
      </c>
      <c r="AC685" s="132">
        <f t="shared" si="110"/>
        <v>0</v>
      </c>
      <c r="AD685" s="132">
        <f t="shared" si="110"/>
        <v>0</v>
      </c>
      <c r="AE685" s="132">
        <f t="shared" si="110"/>
        <v>0</v>
      </c>
      <c r="AF685" s="132">
        <f t="shared" si="110"/>
        <v>0</v>
      </c>
      <c r="AG685" s="132">
        <f t="shared" si="110"/>
        <v>0</v>
      </c>
      <c r="AH685" s="132">
        <f t="shared" si="110"/>
        <v>0</v>
      </c>
    </row>
    <row r="686" spans="1:34" ht="12.75" hidden="1" customHeight="1" outlineLevel="3" x14ac:dyDescent="0.25">
      <c r="A686" s="34"/>
      <c r="B686" s="140"/>
      <c r="C686" s="141"/>
      <c r="D686" s="36" t="s">
        <v>150</v>
      </c>
      <c r="E686" s="131">
        <f>SUM(K686:AH686)</f>
        <v>0</v>
      </c>
      <c r="K686" s="132">
        <f>IF(ROUND(K675-'[1]Hist&amp;Budget_WC'!BT$181,0)&lt;&gt;0,1,0)</f>
        <v>0</v>
      </c>
      <c r="L686" s="132">
        <f>IF(ROUND(L675-'[1]Hist&amp;Budget_WC'!BU$181,0)&lt;&gt;0,1,0)</f>
        <v>0</v>
      </c>
      <c r="M686" s="132">
        <f>IF(ROUND(M675-'[1]Hist&amp;Budget_WC'!BV$181,0)&lt;&gt;0,1,0)</f>
        <v>0</v>
      </c>
      <c r="N686" s="132">
        <f>IF(ROUND(N675-[1]Calcs_Sew!N$166,0)&lt;&gt;0,1,0)</f>
        <v>0</v>
      </c>
      <c r="O686" s="132">
        <f>IF(ROUND(O675-[1]Calcs_Sew!O$166,0)&lt;&gt;0,1,0)</f>
        <v>0</v>
      </c>
      <c r="P686" s="132">
        <f>IF(ROUND(P675-[1]Calcs_Sew!P$166,0)&lt;&gt;0,1,0)</f>
        <v>0</v>
      </c>
      <c r="Q686" s="132">
        <f>IF(ROUND(Q675-[1]Calcs_Sew!Q$166,0)&lt;&gt;0,1,0)</f>
        <v>0</v>
      </c>
      <c r="R686" s="132">
        <f>IF(ROUND(R675-[1]Calcs_Sew!R$166,0)&lt;&gt;0,1,0)</f>
        <v>0</v>
      </c>
      <c r="S686" s="132">
        <f>IF(ROUND(S675-[1]Calcs_Sew!S$166,0)&lt;&gt;0,1,0)</f>
        <v>0</v>
      </c>
      <c r="T686" s="132">
        <f>IF(ROUND(T675-[1]Calcs_Sew!T$166,0)&lt;&gt;0,1,0)</f>
        <v>0</v>
      </c>
      <c r="U686" s="132">
        <f>IF(ROUND(U675-[1]Calcs_Sew!U$166,0)&lt;&gt;0,1,0)</f>
        <v>0</v>
      </c>
      <c r="V686" s="132">
        <f>IF(ROUND(V675-[1]Calcs_Sew!V$166,0)&lt;&gt;0,1,0)</f>
        <v>0</v>
      </c>
      <c r="W686" s="132">
        <f>IF(ROUND(W675-[1]Calcs_Sew!W$166,0)&lt;&gt;0,1,0)</f>
        <v>0</v>
      </c>
      <c r="X686" s="132">
        <f>IF(ROUND(X675-[1]Calcs_Sew!X$166,0)&lt;&gt;0,1,0)</f>
        <v>0</v>
      </c>
      <c r="Y686" s="132">
        <f>IF(ROUND(Y675-[1]Calcs_Sew!Y$166,0)&lt;&gt;0,1,0)</f>
        <v>0</v>
      </c>
      <c r="Z686" s="132">
        <f>IF(ROUND(Z675-[1]Calcs_Sew!Z$166,0)&lt;&gt;0,1,0)</f>
        <v>0</v>
      </c>
      <c r="AA686" s="132">
        <f>IF(ROUND(AA675-[1]Calcs_Sew!AA$166,0)&lt;&gt;0,1,0)</f>
        <v>0</v>
      </c>
      <c r="AB686" s="132">
        <f>IF(ROUND(AB675-[1]Calcs_Sew!AB$166,0)&lt;&gt;0,1,0)</f>
        <v>0</v>
      </c>
      <c r="AC686" s="132">
        <f>IF(ROUND(AC675-[1]Calcs_Sew!AC$166,0)&lt;&gt;0,1,0)</f>
        <v>0</v>
      </c>
      <c r="AD686" s="132">
        <f>IF(ROUND(AD675-[1]Calcs_Sew!AD$166,0)&lt;&gt;0,1,0)</f>
        <v>0</v>
      </c>
      <c r="AE686" s="132">
        <f>IF(ROUND(AE675-[1]Calcs_Sew!AE$166,0)&lt;&gt;0,1,0)</f>
        <v>0</v>
      </c>
      <c r="AF686" s="132">
        <f>IF(ROUND(AF675-[1]Calcs_Sew!AF$166,0)&lt;&gt;0,1,0)</f>
        <v>0</v>
      </c>
      <c r="AG686" s="132">
        <f>IF(ROUND(AG675-[1]Calcs_Sew!AG$166,0)&lt;&gt;0,1,0)</f>
        <v>0</v>
      </c>
      <c r="AH686" s="132">
        <f>IF(ROUND(AH675-[1]Calcs_Sew!AH$166,0)&lt;&gt;0,1,0)</f>
        <v>0</v>
      </c>
    </row>
    <row r="687" spans="1:34" ht="12.75" hidden="1" customHeight="1" outlineLevel="2" collapsed="1" x14ac:dyDescent="0.25">
      <c r="A687" s="34"/>
      <c r="B687" s="140"/>
      <c r="C687" s="141"/>
    </row>
    <row r="688" spans="1:34" ht="12.75" hidden="1" customHeight="1" outlineLevel="1" x14ac:dyDescent="0.25">
      <c r="A688" s="34"/>
    </row>
    <row r="689" spans="1:34" s="37" customFormat="1" ht="12" hidden="1" outlineLevel="2" x14ac:dyDescent="0.25">
      <c r="A689" s="34"/>
      <c r="B689" s="39">
        <f ca="1">MAX($A$7:B688)+Sbsxn</f>
        <v>2306.0300000000007</v>
      </c>
      <c r="C689" s="40" t="str">
        <f>CFC</f>
        <v>Cash Flow Statement</v>
      </c>
      <c r="D689" s="50"/>
      <c r="E689" s="24"/>
      <c r="F689" s="24"/>
      <c r="G689" s="24"/>
      <c r="H689" s="24"/>
      <c r="I689" s="24"/>
      <c r="J689" s="24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</row>
    <row r="690" spans="1:34" s="37" customFormat="1" ht="12.5" hidden="1" outlineLevel="2" thickBot="1" x14ac:dyDescent="0.35">
      <c r="A690" s="34"/>
      <c r="B690" s="39"/>
      <c r="C690" s="48"/>
      <c r="D690" s="50"/>
      <c r="E690" s="24"/>
      <c r="F690" s="24"/>
      <c r="G690" s="24"/>
      <c r="H690" s="24"/>
      <c r="I690" s="24"/>
      <c r="J690" s="24"/>
      <c r="L690" s="51"/>
      <c r="M690" s="51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  <c r="AA690" s="129"/>
      <c r="AB690" s="129"/>
      <c r="AC690" s="129"/>
      <c r="AD690" s="129"/>
      <c r="AE690" s="129"/>
      <c r="AF690" s="129"/>
      <c r="AG690" s="129"/>
      <c r="AH690" s="129"/>
    </row>
    <row r="691" spans="1:34" s="69" customFormat="1" ht="13.4" hidden="1" customHeight="1" outlineLevel="2" x14ac:dyDescent="0.3">
      <c r="A691" s="65"/>
      <c r="B691" s="39"/>
      <c r="C691" s="48"/>
      <c r="D691" s="66" t="str">
        <f>MdlClient&amp;" Long Term Financial Plan "&amp;$E$39</f>
        <v>Federation Council Long Term Financial Plan 2021/22 - 2031/32</v>
      </c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8"/>
    </row>
    <row r="692" spans="1:34" s="69" customFormat="1" ht="13.4" hidden="1" customHeight="1" outlineLevel="2" thickBot="1" x14ac:dyDescent="0.35">
      <c r="A692" s="65"/>
      <c r="B692" s="39"/>
      <c r="C692" s="48"/>
      <c r="D692" s="70" t="str">
        <f>B590&amp;" - Cash Flow Statement Projections"</f>
        <v>Sewerage - Cash Flow Statement Projections</v>
      </c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  <c r="AA692" s="71"/>
      <c r="AB692" s="71"/>
      <c r="AC692" s="71"/>
      <c r="AD692" s="71"/>
      <c r="AE692" s="71"/>
      <c r="AF692" s="71"/>
      <c r="AG692" s="71"/>
      <c r="AH692" s="72"/>
    </row>
    <row r="693" spans="1:34" s="69" customFormat="1" ht="24.5" hidden="1" outlineLevel="2" thickBot="1" x14ac:dyDescent="0.35">
      <c r="A693" s="65"/>
      <c r="B693" s="39"/>
      <c r="C693" s="48"/>
      <c r="D693" s="73"/>
      <c r="E693" s="74"/>
      <c r="F693" s="74"/>
      <c r="G693" s="74"/>
      <c r="H693" s="74"/>
      <c r="I693" s="74"/>
      <c r="J693" s="74"/>
      <c r="K693" s="75" t="s">
        <v>41</v>
      </c>
      <c r="L693" s="75" t="s">
        <v>41</v>
      </c>
      <c r="M693" s="75" t="s">
        <v>41</v>
      </c>
      <c r="N693" s="76" t="s">
        <v>74</v>
      </c>
      <c r="O693" s="77" t="s">
        <v>43</v>
      </c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78"/>
      <c r="AF693" s="78"/>
      <c r="AG693" s="78"/>
      <c r="AH693" s="79"/>
    </row>
    <row r="694" spans="1:34" s="69" customFormat="1" ht="12" hidden="1" outlineLevel="2" x14ac:dyDescent="0.3">
      <c r="A694" s="65"/>
      <c r="B694" s="39"/>
      <c r="C694" s="48"/>
      <c r="D694" s="80" t="s">
        <v>44</v>
      </c>
      <c r="E694" s="81"/>
      <c r="F694" s="81"/>
      <c r="G694" s="81"/>
      <c r="H694" s="81"/>
      <c r="I694" s="81"/>
      <c r="J694" s="82"/>
      <c r="K694" s="84">
        <f>YEAR(K$29)</f>
        <v>2019</v>
      </c>
      <c r="L694" s="84">
        <f t="shared" ref="L694:AH694" si="111">YEAR(L$29)</f>
        <v>2020</v>
      </c>
      <c r="M694" s="84">
        <f t="shared" si="111"/>
        <v>2021</v>
      </c>
      <c r="N694" s="85">
        <f t="shared" si="111"/>
        <v>2022</v>
      </c>
      <c r="O694" s="86">
        <f t="shared" si="111"/>
        <v>2023</v>
      </c>
      <c r="P694" s="87">
        <f t="shared" si="111"/>
        <v>2024</v>
      </c>
      <c r="Q694" s="87">
        <f t="shared" si="111"/>
        <v>2025</v>
      </c>
      <c r="R694" s="87">
        <f t="shared" si="111"/>
        <v>2026</v>
      </c>
      <c r="S694" s="87">
        <f t="shared" si="111"/>
        <v>2027</v>
      </c>
      <c r="T694" s="87">
        <f t="shared" si="111"/>
        <v>2028</v>
      </c>
      <c r="U694" s="87">
        <f t="shared" si="111"/>
        <v>2029</v>
      </c>
      <c r="V694" s="87">
        <f t="shared" si="111"/>
        <v>2030</v>
      </c>
      <c r="W694" s="87">
        <f t="shared" si="111"/>
        <v>2031</v>
      </c>
      <c r="X694" s="87">
        <f t="shared" si="111"/>
        <v>2032</v>
      </c>
      <c r="Y694" s="87">
        <f t="shared" si="111"/>
        <v>2033</v>
      </c>
      <c r="Z694" s="87">
        <f t="shared" si="111"/>
        <v>2034</v>
      </c>
      <c r="AA694" s="87">
        <f t="shared" si="111"/>
        <v>2035</v>
      </c>
      <c r="AB694" s="87">
        <f t="shared" si="111"/>
        <v>2036</v>
      </c>
      <c r="AC694" s="87">
        <f t="shared" si="111"/>
        <v>2037</v>
      </c>
      <c r="AD694" s="87">
        <f t="shared" si="111"/>
        <v>2038</v>
      </c>
      <c r="AE694" s="87">
        <f t="shared" si="111"/>
        <v>2039</v>
      </c>
      <c r="AF694" s="87">
        <f t="shared" si="111"/>
        <v>2040</v>
      </c>
      <c r="AG694" s="87">
        <f t="shared" si="111"/>
        <v>2041</v>
      </c>
      <c r="AH694" s="88">
        <f t="shared" si="111"/>
        <v>2042</v>
      </c>
    </row>
    <row r="695" spans="1:34" s="69" customFormat="1" ht="12.5" hidden="1" outlineLevel="2" thickBot="1" x14ac:dyDescent="0.35">
      <c r="A695" s="65"/>
      <c r="B695" s="39"/>
      <c r="C695" s="48"/>
      <c r="D695" s="134"/>
      <c r="E695" s="90"/>
      <c r="F695" s="90"/>
      <c r="G695" s="90"/>
      <c r="H695" s="90"/>
      <c r="I695" s="90"/>
      <c r="J695" s="91"/>
      <c r="K695" s="92" t="s">
        <v>45</v>
      </c>
      <c r="L695" s="92" t="str">
        <f>$K$62</f>
        <v>$000s</v>
      </c>
      <c r="M695" s="92" t="str">
        <f t="shared" ref="M695:AH695" si="112">$K$62</f>
        <v>$000s</v>
      </c>
      <c r="N695" s="93" t="str">
        <f t="shared" si="112"/>
        <v>$000s</v>
      </c>
      <c r="O695" s="94" t="str">
        <f t="shared" si="112"/>
        <v>$000s</v>
      </c>
      <c r="P695" s="95" t="str">
        <f t="shared" si="112"/>
        <v>$000s</v>
      </c>
      <c r="Q695" s="95" t="str">
        <f t="shared" si="112"/>
        <v>$000s</v>
      </c>
      <c r="R695" s="95" t="str">
        <f t="shared" si="112"/>
        <v>$000s</v>
      </c>
      <c r="S695" s="95" t="str">
        <f t="shared" si="112"/>
        <v>$000s</v>
      </c>
      <c r="T695" s="95" t="str">
        <f t="shared" si="112"/>
        <v>$000s</v>
      </c>
      <c r="U695" s="95" t="str">
        <f t="shared" si="112"/>
        <v>$000s</v>
      </c>
      <c r="V695" s="95" t="str">
        <f t="shared" si="112"/>
        <v>$000s</v>
      </c>
      <c r="W695" s="95" t="str">
        <f t="shared" si="112"/>
        <v>$000s</v>
      </c>
      <c r="X695" s="95" t="str">
        <f t="shared" si="112"/>
        <v>$000s</v>
      </c>
      <c r="Y695" s="95" t="str">
        <f t="shared" si="112"/>
        <v>$000s</v>
      </c>
      <c r="Z695" s="95" t="str">
        <f t="shared" si="112"/>
        <v>$000s</v>
      </c>
      <c r="AA695" s="95" t="str">
        <f t="shared" si="112"/>
        <v>$000s</v>
      </c>
      <c r="AB695" s="95" t="str">
        <f t="shared" si="112"/>
        <v>$000s</v>
      </c>
      <c r="AC695" s="95" t="str">
        <f t="shared" si="112"/>
        <v>$000s</v>
      </c>
      <c r="AD695" s="95" t="str">
        <f t="shared" si="112"/>
        <v>$000s</v>
      </c>
      <c r="AE695" s="95" t="str">
        <f t="shared" si="112"/>
        <v>$000s</v>
      </c>
      <c r="AF695" s="95" t="str">
        <f t="shared" si="112"/>
        <v>$000s</v>
      </c>
      <c r="AG695" s="95" t="str">
        <f t="shared" si="112"/>
        <v>$000s</v>
      </c>
      <c r="AH695" s="96" t="str">
        <f t="shared" si="112"/>
        <v>$000s</v>
      </c>
    </row>
    <row r="696" spans="1:34" s="37" customFormat="1" ht="10.5" hidden="1" outlineLevel="2" x14ac:dyDescent="0.25">
      <c r="A696" s="34"/>
      <c r="B696" s="97"/>
      <c r="C696" s="98"/>
      <c r="D696" s="99"/>
      <c r="E696" s="24"/>
      <c r="F696" s="24"/>
      <c r="G696" s="24"/>
      <c r="H696" s="24"/>
      <c r="I696" s="24"/>
      <c r="J696" s="24"/>
      <c r="K696" s="100"/>
      <c r="L696" s="101"/>
      <c r="M696" s="10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1"/>
      <c r="AF696" s="51"/>
      <c r="AG696" s="51"/>
      <c r="AH696" s="102"/>
    </row>
    <row r="697" spans="1:34" s="37" customFormat="1" ht="10.5" hidden="1" outlineLevel="2" x14ac:dyDescent="0.25">
      <c r="A697" s="34"/>
      <c r="B697" s="97"/>
      <c r="C697" s="98"/>
      <c r="D697" s="142" t="s">
        <v>108</v>
      </c>
      <c r="E697" s="24"/>
      <c r="F697" s="24"/>
      <c r="G697" s="24"/>
      <c r="H697" s="24"/>
      <c r="I697" s="24"/>
      <c r="J697" s="24"/>
      <c r="K697" s="100"/>
      <c r="L697" s="101"/>
      <c r="M697" s="10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1"/>
      <c r="AF697" s="51"/>
      <c r="AG697" s="51"/>
      <c r="AH697" s="102"/>
    </row>
    <row r="698" spans="1:34" s="37" customFormat="1" ht="10.5" hidden="1" outlineLevel="2" x14ac:dyDescent="0.25">
      <c r="A698" s="34"/>
      <c r="B698" s="97"/>
      <c r="C698" s="98"/>
      <c r="D698" s="165" t="s">
        <v>109</v>
      </c>
      <c r="E698" s="24"/>
      <c r="F698" s="24"/>
      <c r="G698" s="24"/>
      <c r="H698" s="24"/>
      <c r="I698" s="24"/>
      <c r="J698" s="24"/>
      <c r="K698" s="166">
        <f>SUM('[1]Hist&amp;Budget_WC'!BT$232:BT$238)</f>
        <v>5008</v>
      </c>
      <c r="L698" s="166">
        <f>SUM('[1]Hist&amp;Budget_WC'!BU$232:BU$238)</f>
        <v>5341</v>
      </c>
      <c r="M698" s="166">
        <f>SUM('[1]Hist&amp;Budget_WC'!BV$232:BV$238)</f>
        <v>4306</v>
      </c>
      <c r="N698" s="167">
        <f>SUM('[1]Hist&amp;Budget_WC'!BW$232:BW$238)</f>
        <v>4923</v>
      </c>
      <c r="O698" s="167">
        <f>SUM([1]Calcs_Sew!O$210:O$216)</f>
        <v>5472.1452054794527</v>
      </c>
      <c r="P698" s="167">
        <f>SUM([1]Calcs_Sew!P$210:P$216)</f>
        <v>5824.4140568156299</v>
      </c>
      <c r="Q698" s="167">
        <f>SUM([1]Calcs_Sew!Q$210:Q$216)</f>
        <v>6256.5328990062872</v>
      </c>
      <c r="R698" s="167">
        <f>SUM([1]Calcs_Sew!R$210:R$216)</f>
        <v>6881.9107764160981</v>
      </c>
      <c r="S698" s="167">
        <f>SUM([1]Calcs_Sew!S$210:S$216)</f>
        <v>8250.7735259032124</v>
      </c>
      <c r="T698" s="167">
        <f>SUM([1]Calcs_Sew!T$210:T$216)</f>
        <v>10250.761849370308</v>
      </c>
      <c r="U698" s="167">
        <f>SUM([1]Calcs_Sew!U$210:U$216)</f>
        <v>11665.110974091842</v>
      </c>
      <c r="V698" s="167">
        <f>SUM([1]Calcs_Sew!V$210:V$216)</f>
        <v>10203.540857914295</v>
      </c>
      <c r="W698" s="167">
        <f>SUM([1]Calcs_Sew!W$210:W$216)</f>
        <v>8752.9196716048391</v>
      </c>
      <c r="X698" s="167">
        <f>SUM([1]Calcs_Sew!X$210:X$216)</f>
        <v>8225.4393099693552</v>
      </c>
      <c r="Y698" s="167">
        <f>SUM([1]Calcs_Sew!Y$210:Y$216)</f>
        <v>8187.9868352980438</v>
      </c>
      <c r="Z698" s="167">
        <f>SUM([1]Calcs_Sew!Z$210:Z$216)</f>
        <v>8193.2562922550987</v>
      </c>
      <c r="AA698" s="167">
        <f>SUM([1]Calcs_Sew!AA$210:AA$216)</f>
        <v>8196.7888937877397</v>
      </c>
      <c r="AB698" s="167">
        <f>SUM([1]Calcs_Sew!AB$210:AB$216)</f>
        <v>8202.2343640560048</v>
      </c>
      <c r="AC698" s="167">
        <f>SUM([1]Calcs_Sew!AC$210:AC$216)</f>
        <v>8202.2966961466173</v>
      </c>
      <c r="AD698" s="167">
        <f>SUM([1]Calcs_Sew!AD$210:AD$216)</f>
        <v>8207.9254753162877</v>
      </c>
      <c r="AE698" s="167">
        <f>SUM([1]Calcs_Sew!AE$210:AE$216)</f>
        <v>8211.8248064254603</v>
      </c>
      <c r="AF698" s="167">
        <f>SUM([1]Calcs_Sew!AF$210:AF$216)</f>
        <v>8217.6478713569668</v>
      </c>
      <c r="AG698" s="167">
        <f>SUM([1]Calcs_Sew!AG$210:AG$216)</f>
        <v>8218.0921050143224</v>
      </c>
      <c r="AH698" s="168">
        <f>SUM([1]Calcs_Sew!AH$210:AH$216)</f>
        <v>8224.1175086741696</v>
      </c>
    </row>
    <row r="699" spans="1:34" ht="12.75" hidden="1" customHeight="1" outlineLevel="2" x14ac:dyDescent="0.25">
      <c r="A699" s="34"/>
      <c r="B699" s="140"/>
      <c r="C699" s="141"/>
      <c r="D699" s="165" t="s">
        <v>110</v>
      </c>
      <c r="E699" s="143"/>
      <c r="F699" s="143"/>
      <c r="G699" s="143"/>
      <c r="H699" s="143"/>
      <c r="I699" s="143"/>
      <c r="J699" s="143"/>
      <c r="K699" s="166">
        <f>SUM('[1]Hist&amp;Budget_WC'!BT$239:BT$244)+SUM('[1]Hist&amp;Budget_WC'!BT$262:BT$265)*$I$43</f>
        <v>-3063</v>
      </c>
      <c r="L699" s="166">
        <f>SUM('[1]Hist&amp;Budget_WC'!BU$239:BU$244)+SUM('[1]Hist&amp;Budget_WC'!BU$262:BU$265)*$I$43</f>
        <v>-3415</v>
      </c>
      <c r="M699" s="166">
        <f>SUM('[1]Hist&amp;Budget_WC'!BV$239:BV$244)+SUM('[1]Hist&amp;Budget_WC'!BV$262:BV$265)*$I$43</f>
        <v>-3057</v>
      </c>
      <c r="N699" s="167">
        <f>SUM('[1]Hist&amp;Budget_WC'!BW$239:BW$244)+SUM('[1]Hist&amp;Budget_WC'!BW$262:BW$265)*$I$43</f>
        <v>-4824</v>
      </c>
      <c r="O699" s="167">
        <f>SUM([1]Calcs_Sew!O$217:O$222)+SUM([1]Calcs_Sew!O$239:O$242)*$I$43</f>
        <v>-4881.2813926940635</v>
      </c>
      <c r="P699" s="167">
        <f>SUM([1]Calcs_Sew!P$217:P$222)+SUM([1]Calcs_Sew!P$239:P$242)*$I$43</f>
        <v>-4752.3141708305257</v>
      </c>
      <c r="Q699" s="167">
        <f>SUM([1]Calcs_Sew!Q$217:Q$222)+SUM([1]Calcs_Sew!Q$239:Q$242)*$I$43</f>
        <v>-4907.199701672328</v>
      </c>
      <c r="R699" s="167">
        <f>SUM([1]Calcs_Sew!R$217:R$222)+SUM([1]Calcs_Sew!R$239:R$242)*$I$43</f>
        <v>-4992.8048816299215</v>
      </c>
      <c r="S699" s="167">
        <f>SUM([1]Calcs_Sew!S$217:S$222)+SUM([1]Calcs_Sew!S$239:S$242)*$I$43</f>
        <v>-4925.4039620040021</v>
      </c>
      <c r="T699" s="167">
        <f>SUM([1]Calcs_Sew!T$217:T$222)+SUM([1]Calcs_Sew!T$239:T$242)*$I$43</f>
        <v>-4749.4858113081427</v>
      </c>
      <c r="U699" s="167">
        <f>SUM([1]Calcs_Sew!U$217:U$222)+SUM([1]Calcs_Sew!U$239:U$242)*$I$43</f>
        <v>-4637.5959592014169</v>
      </c>
      <c r="V699" s="167">
        <f>SUM([1]Calcs_Sew!V$217:V$222)+SUM([1]Calcs_Sew!V$239:V$242)*$I$43</f>
        <v>-5085.1556886501739</v>
      </c>
      <c r="W699" s="167">
        <f>SUM([1]Calcs_Sew!W$217:W$222)+SUM([1]Calcs_Sew!W$239:W$242)*$I$43</f>
        <v>-5559.0145808664256</v>
      </c>
      <c r="X699" s="167">
        <f>SUM([1]Calcs_Sew!X$217:X$222)+SUM([1]Calcs_Sew!X$239:X$242)*$I$43</f>
        <v>-5849.4032143318618</v>
      </c>
      <c r="Y699" s="167">
        <f>SUM([1]Calcs_Sew!Y$217:Y$222)+SUM([1]Calcs_Sew!Y$239:Y$242)*$I$43</f>
        <v>-6080.2335188290135</v>
      </c>
      <c r="Z699" s="167">
        <f>SUM([1]Calcs_Sew!Z$217:Z$222)+SUM([1]Calcs_Sew!Z$239:Z$242)*$I$43</f>
        <v>-6240.6148220504429</v>
      </c>
      <c r="AA699" s="167">
        <f>SUM([1]Calcs_Sew!AA$217:AA$222)+SUM([1]Calcs_Sew!AA$239:AA$242)*$I$43</f>
        <v>-6396.6301926017013</v>
      </c>
      <c r="AB699" s="167">
        <f>SUM([1]Calcs_Sew!AB$217:AB$222)+SUM([1]Calcs_Sew!AB$239:AB$242)*$I$43</f>
        <v>-6558.0870750912536</v>
      </c>
      <c r="AC699" s="167">
        <f>SUM([1]Calcs_Sew!AC$217:AC$222)+SUM([1]Calcs_Sew!AC$239:AC$242)*$I$43</f>
        <v>-6718.9184684276534</v>
      </c>
      <c r="AD699" s="167">
        <f>SUM([1]Calcs_Sew!AD$217:AD$222)+SUM([1]Calcs_Sew!AD$239:AD$242)*$I$43</f>
        <v>-6888.4710860047162</v>
      </c>
      <c r="AE699" s="167">
        <f>SUM([1]Calcs_Sew!AE$217:AE$222)+SUM([1]Calcs_Sew!AE$239:AE$242)*$I$43</f>
        <v>-7060.6828631548324</v>
      </c>
      <c r="AF699" s="167">
        <f>SUM([1]Calcs_Sew!AF$217:AF$222)+SUM([1]Calcs_Sew!AF$239:AF$242)*$I$43</f>
        <v>-7238.901051326925</v>
      </c>
      <c r="AG699" s="167">
        <f>SUM([1]Calcs_Sew!AG$217:AG$222)+SUM([1]Calcs_Sew!AG$239:AG$242)*$I$43</f>
        <v>-7416.4288165088237</v>
      </c>
      <c r="AH699" s="168">
        <f>SUM([1]Calcs_Sew!AH$217:AH$222)+SUM([1]Calcs_Sew!AH$239:AH$242)*$I$43</f>
        <v>-7603.5831814295971</v>
      </c>
    </row>
    <row r="700" spans="1:34" ht="12.75" hidden="1" customHeight="1" outlineLevel="2" x14ac:dyDescent="0.25">
      <c r="A700" s="34"/>
      <c r="B700" s="140"/>
      <c r="C700" s="141"/>
      <c r="D700" s="169" t="s">
        <v>111</v>
      </c>
      <c r="E700" s="170"/>
      <c r="F700" s="170"/>
      <c r="G700" s="170"/>
      <c r="H700" s="170"/>
      <c r="I700" s="170"/>
      <c r="J700" s="170"/>
      <c r="K700" s="171">
        <f t="shared" ref="K700:AH700" si="113">SUM(K698:K699)</f>
        <v>1945</v>
      </c>
      <c r="L700" s="171">
        <f t="shared" si="113"/>
        <v>1926</v>
      </c>
      <c r="M700" s="171">
        <f t="shared" si="113"/>
        <v>1249</v>
      </c>
      <c r="N700" s="172">
        <f t="shared" si="113"/>
        <v>99</v>
      </c>
      <c r="O700" s="172">
        <f t="shared" si="113"/>
        <v>590.8638127853892</v>
      </c>
      <c r="P700" s="172">
        <f t="shared" si="113"/>
        <v>1072.0998859851043</v>
      </c>
      <c r="Q700" s="172">
        <f t="shared" si="113"/>
        <v>1349.3331973339591</v>
      </c>
      <c r="R700" s="172">
        <f t="shared" si="113"/>
        <v>1889.1058947861766</v>
      </c>
      <c r="S700" s="172">
        <f t="shared" si="113"/>
        <v>3325.3695638992103</v>
      </c>
      <c r="T700" s="172">
        <f t="shared" si="113"/>
        <v>5501.2760380621658</v>
      </c>
      <c r="U700" s="172">
        <f t="shared" si="113"/>
        <v>7027.5150148904249</v>
      </c>
      <c r="V700" s="172">
        <f t="shared" si="113"/>
        <v>5118.385169264121</v>
      </c>
      <c r="W700" s="172">
        <f t="shared" si="113"/>
        <v>3193.9050907384135</v>
      </c>
      <c r="X700" s="172">
        <f t="shared" si="113"/>
        <v>2376.0360956374934</v>
      </c>
      <c r="Y700" s="172">
        <f t="shared" si="113"/>
        <v>2107.7533164690303</v>
      </c>
      <c r="Z700" s="172">
        <f t="shared" si="113"/>
        <v>1952.6414702046559</v>
      </c>
      <c r="AA700" s="172">
        <f t="shared" si="113"/>
        <v>1800.1587011860383</v>
      </c>
      <c r="AB700" s="172">
        <f t="shared" si="113"/>
        <v>1644.1472889647512</v>
      </c>
      <c r="AC700" s="172">
        <f t="shared" si="113"/>
        <v>1483.3782277189639</v>
      </c>
      <c r="AD700" s="172">
        <f t="shared" si="113"/>
        <v>1319.4543893115715</v>
      </c>
      <c r="AE700" s="172">
        <f t="shared" si="113"/>
        <v>1151.141943270628</v>
      </c>
      <c r="AF700" s="172">
        <f t="shared" si="113"/>
        <v>978.74682003004182</v>
      </c>
      <c r="AG700" s="172">
        <f t="shared" si="113"/>
        <v>801.66328850549871</v>
      </c>
      <c r="AH700" s="173">
        <f t="shared" si="113"/>
        <v>620.53432724457252</v>
      </c>
    </row>
    <row r="701" spans="1:34" ht="12.75" hidden="1" customHeight="1" outlineLevel="2" x14ac:dyDescent="0.25">
      <c r="A701" s="34"/>
      <c r="B701" s="140"/>
      <c r="C701" s="141"/>
      <c r="D701" s="142"/>
      <c r="E701" s="143"/>
      <c r="F701" s="143"/>
      <c r="G701" s="143"/>
      <c r="H701" s="143"/>
      <c r="I701" s="143"/>
      <c r="J701" s="143"/>
      <c r="K701" s="174"/>
      <c r="L701" s="174"/>
      <c r="M701" s="174"/>
      <c r="N701" s="175"/>
      <c r="O701" s="175"/>
      <c r="P701" s="175"/>
      <c r="Q701" s="175"/>
      <c r="R701" s="175"/>
      <c r="S701" s="175"/>
      <c r="T701" s="175"/>
      <c r="U701" s="175"/>
      <c r="V701" s="175"/>
      <c r="W701" s="175"/>
      <c r="X701" s="175"/>
      <c r="Y701" s="175"/>
      <c r="Z701" s="175"/>
      <c r="AA701" s="175"/>
      <c r="AB701" s="175"/>
      <c r="AC701" s="175"/>
      <c r="AD701" s="175"/>
      <c r="AE701" s="175"/>
      <c r="AF701" s="175"/>
      <c r="AG701" s="175"/>
      <c r="AH701" s="176"/>
    </row>
    <row r="702" spans="1:34" ht="12.75" hidden="1" customHeight="1" outlineLevel="2" x14ac:dyDescent="0.25">
      <c r="A702" s="34"/>
      <c r="B702" s="140"/>
      <c r="C702" s="141"/>
      <c r="D702" s="142" t="s">
        <v>112</v>
      </c>
      <c r="E702" s="143"/>
      <c r="F702" s="143"/>
      <c r="G702" s="143"/>
      <c r="H702" s="143"/>
      <c r="I702" s="143"/>
      <c r="J702" s="143"/>
      <c r="K702" s="174"/>
      <c r="L702" s="174"/>
      <c r="M702" s="174"/>
      <c r="N702" s="175"/>
      <c r="O702" s="175"/>
      <c r="P702" s="175"/>
      <c r="Q702" s="175"/>
      <c r="R702" s="175"/>
      <c r="S702" s="175"/>
      <c r="T702" s="175"/>
      <c r="U702" s="175"/>
      <c r="V702" s="175"/>
      <c r="W702" s="175"/>
      <c r="X702" s="175"/>
      <c r="Y702" s="175"/>
      <c r="Z702" s="175"/>
      <c r="AA702" s="175"/>
      <c r="AB702" s="175"/>
      <c r="AC702" s="175"/>
      <c r="AD702" s="175"/>
      <c r="AE702" s="175"/>
      <c r="AF702" s="175"/>
      <c r="AG702" s="175"/>
      <c r="AH702" s="176"/>
    </row>
    <row r="703" spans="1:34" ht="12.75" hidden="1" customHeight="1" outlineLevel="2" x14ac:dyDescent="0.25">
      <c r="A703" s="34"/>
      <c r="B703" s="140"/>
      <c r="C703" s="141"/>
      <c r="D703" s="165" t="s">
        <v>113</v>
      </c>
      <c r="E703" s="143"/>
      <c r="F703" s="143"/>
      <c r="G703" s="143"/>
      <c r="H703" s="143"/>
      <c r="I703" s="143"/>
      <c r="J703" s="143"/>
      <c r="K703" s="166">
        <f>'[1]Hist&amp;Budget_WC'!BT$251</f>
        <v>0</v>
      </c>
      <c r="L703" s="166">
        <f>'[1]Hist&amp;Budget_WC'!BU$251</f>
        <v>0</v>
      </c>
      <c r="M703" s="166">
        <f>'[1]Hist&amp;Budget_WC'!BV$251</f>
        <v>0</v>
      </c>
      <c r="N703" s="175">
        <f>'[1]Hist&amp;Budget_WC'!BW$251</f>
        <v>0</v>
      </c>
      <c r="O703" s="167">
        <f>[1]Calcs_Sew!O$228</f>
        <v>0</v>
      </c>
      <c r="P703" s="167">
        <f>[1]Calcs_Sew!P$228</f>
        <v>0</v>
      </c>
      <c r="Q703" s="167">
        <f>[1]Calcs_Sew!Q$228</f>
        <v>0</v>
      </c>
      <c r="R703" s="167">
        <f>[1]Calcs_Sew!R$228</f>
        <v>0</v>
      </c>
      <c r="S703" s="167">
        <f>[1]Calcs_Sew!S$228</f>
        <v>0</v>
      </c>
      <c r="T703" s="167">
        <f>[1]Calcs_Sew!T$228</f>
        <v>0</v>
      </c>
      <c r="U703" s="167">
        <f>[1]Calcs_Sew!U$228</f>
        <v>0</v>
      </c>
      <c r="V703" s="167">
        <f>[1]Calcs_Sew!V$228</f>
        <v>0</v>
      </c>
      <c r="W703" s="167">
        <f>[1]Calcs_Sew!W$228</f>
        <v>0</v>
      </c>
      <c r="X703" s="167">
        <f>[1]Calcs_Sew!X$228</f>
        <v>0</v>
      </c>
      <c r="Y703" s="167">
        <f>[1]Calcs_Sew!Y$228</f>
        <v>0</v>
      </c>
      <c r="Z703" s="167">
        <f>[1]Calcs_Sew!Z$228</f>
        <v>0</v>
      </c>
      <c r="AA703" s="167">
        <f>[1]Calcs_Sew!AA$228</f>
        <v>0</v>
      </c>
      <c r="AB703" s="167">
        <f>[1]Calcs_Sew!AB$228</f>
        <v>0</v>
      </c>
      <c r="AC703" s="167">
        <f>[1]Calcs_Sew!AC$228</f>
        <v>0</v>
      </c>
      <c r="AD703" s="167">
        <f>[1]Calcs_Sew!AD$228</f>
        <v>0</v>
      </c>
      <c r="AE703" s="167">
        <f>[1]Calcs_Sew!AE$228</f>
        <v>0</v>
      </c>
      <c r="AF703" s="167">
        <f>[1]Calcs_Sew!AF$228</f>
        <v>0</v>
      </c>
      <c r="AG703" s="167">
        <f>[1]Calcs_Sew!AG$228</f>
        <v>0</v>
      </c>
      <c r="AH703" s="168">
        <f>[1]Calcs_Sew!AH$228</f>
        <v>0</v>
      </c>
    </row>
    <row r="704" spans="1:34" ht="12.75" hidden="1" customHeight="1" outlineLevel="2" x14ac:dyDescent="0.25">
      <c r="A704" s="34"/>
      <c r="B704" s="140"/>
      <c r="C704" s="141"/>
      <c r="D704" s="165" t="s">
        <v>114</v>
      </c>
      <c r="E704" s="143"/>
      <c r="F704" s="143"/>
      <c r="G704" s="143"/>
      <c r="H704" s="143"/>
      <c r="I704" s="143"/>
      <c r="J704" s="143"/>
      <c r="K704" s="166">
        <f>'[1]Hist&amp;Budget_WC'!BT$250</f>
        <v>-620</v>
      </c>
      <c r="L704" s="166">
        <f>'[1]Hist&amp;Budget_WC'!BU$250</f>
        <v>-239</v>
      </c>
      <c r="M704" s="166">
        <f>'[1]Hist&amp;Budget_WC'!BV$250</f>
        <v>-50</v>
      </c>
      <c r="N704" s="175">
        <f>'[1]Hist&amp;Budget_WC'!BW$250</f>
        <v>-2860</v>
      </c>
      <c r="O704" s="167">
        <f>[1]Calcs_Sew!O$227</f>
        <v>-3733.4</v>
      </c>
      <c r="P704" s="167">
        <f>[1]Calcs_Sew!P$227</f>
        <v>-1591.7</v>
      </c>
      <c r="Q704" s="167">
        <f>[1]Calcs_Sew!Q$227</f>
        <v>-919.6</v>
      </c>
      <c r="R704" s="167">
        <f>[1]Calcs_Sew!R$227</f>
        <v>-1466.3</v>
      </c>
      <c r="S704" s="167">
        <f>[1]Calcs_Sew!S$227</f>
        <v>-3762</v>
      </c>
      <c r="T704" s="167">
        <f>[1]Calcs_Sew!T$227</f>
        <v>-7254.5</v>
      </c>
      <c r="U704" s="167">
        <f>[1]Calcs_Sew!U$227</f>
        <v>-9863.7000000000007</v>
      </c>
      <c r="V704" s="167">
        <f>[1]Calcs_Sew!V$227</f>
        <v>-5925.7</v>
      </c>
      <c r="W704" s="167">
        <f>[1]Calcs_Sew!W$227</f>
        <v>-2293.5</v>
      </c>
      <c r="X704" s="167">
        <f>[1]Calcs_Sew!X$227</f>
        <v>-894.3</v>
      </c>
      <c r="Y704" s="167">
        <f>[1]Calcs_Sew!Y$227</f>
        <v>0</v>
      </c>
      <c r="Z704" s="167">
        <f>[1]Calcs_Sew!Z$227</f>
        <v>0</v>
      </c>
      <c r="AA704" s="167">
        <f>[1]Calcs_Sew!AA$227</f>
        <v>0</v>
      </c>
      <c r="AB704" s="167">
        <f>[1]Calcs_Sew!AB$227</f>
        <v>0</v>
      </c>
      <c r="AC704" s="167">
        <f>[1]Calcs_Sew!AC$227</f>
        <v>0</v>
      </c>
      <c r="AD704" s="167">
        <f>[1]Calcs_Sew!AD$227</f>
        <v>0</v>
      </c>
      <c r="AE704" s="167">
        <f>[1]Calcs_Sew!AE$227</f>
        <v>0</v>
      </c>
      <c r="AF704" s="167">
        <f>[1]Calcs_Sew!AF$227</f>
        <v>0</v>
      </c>
      <c r="AG704" s="167">
        <f>[1]Calcs_Sew!AG$227</f>
        <v>0</v>
      </c>
      <c r="AH704" s="168">
        <f>[1]Calcs_Sew!AH$227</f>
        <v>0</v>
      </c>
    </row>
    <row r="705" spans="1:34" ht="12.75" hidden="1" customHeight="1" outlineLevel="2" x14ac:dyDescent="0.25">
      <c r="A705" s="34"/>
      <c r="B705" s="140"/>
      <c r="C705" s="141"/>
      <c r="D705" s="165" t="s">
        <v>115</v>
      </c>
      <c r="E705" s="143"/>
      <c r="F705" s="143"/>
      <c r="G705" s="143"/>
      <c r="H705" s="143"/>
      <c r="I705" s="143"/>
      <c r="J705" s="143"/>
      <c r="K705" s="166">
        <f>SUM('[1]Hist&amp;Budget_WC'!BT$252:BT$255)</f>
        <v>4718</v>
      </c>
      <c r="L705" s="166">
        <f>SUM('[1]Hist&amp;Budget_WC'!BU$252:BU$255)</f>
        <v>0</v>
      </c>
      <c r="M705" s="166">
        <f>SUM('[1]Hist&amp;Budget_WC'!BV$252:BV$255)</f>
        <v>-6000</v>
      </c>
      <c r="N705" s="175">
        <f>SUM('[1]Hist&amp;Budget_WC'!BW$252:BW$255)</f>
        <v>0</v>
      </c>
      <c r="O705" s="167">
        <f>SUM([1]Calcs_Sew!O$229:O$232)</f>
        <v>0</v>
      </c>
      <c r="P705" s="167">
        <f>SUM([1]Calcs_Sew!P$229:P$232)</f>
        <v>0</v>
      </c>
      <c r="Q705" s="167">
        <f>SUM([1]Calcs_Sew!Q$229:Q$232)</f>
        <v>0</v>
      </c>
      <c r="R705" s="167">
        <f>SUM([1]Calcs_Sew!R$229:R$232)</f>
        <v>0</v>
      </c>
      <c r="S705" s="167">
        <f>SUM([1]Calcs_Sew!S$229:S$232)</f>
        <v>0</v>
      </c>
      <c r="T705" s="167">
        <f>SUM([1]Calcs_Sew!T$229:T$232)</f>
        <v>0</v>
      </c>
      <c r="U705" s="167">
        <f>SUM([1]Calcs_Sew!U$229:U$232)</f>
        <v>0</v>
      </c>
      <c r="V705" s="167">
        <f>SUM([1]Calcs_Sew!V$229:V$232)</f>
        <v>0</v>
      </c>
      <c r="W705" s="167">
        <f>SUM([1]Calcs_Sew!W$229:W$232)</f>
        <v>0</v>
      </c>
      <c r="X705" s="167">
        <f>SUM([1]Calcs_Sew!X$229:X$232)</f>
        <v>0</v>
      </c>
      <c r="Y705" s="167">
        <f>SUM([1]Calcs_Sew!Y$229:Y$232)</f>
        <v>0</v>
      </c>
      <c r="Z705" s="167">
        <f>SUM([1]Calcs_Sew!Z$229:Z$232)</f>
        <v>0</v>
      </c>
      <c r="AA705" s="167">
        <f>SUM([1]Calcs_Sew!AA$229:AA$232)</f>
        <v>0</v>
      </c>
      <c r="AB705" s="167">
        <f>SUM([1]Calcs_Sew!AB$229:AB$232)</f>
        <v>0</v>
      </c>
      <c r="AC705" s="167">
        <f>SUM([1]Calcs_Sew!AC$229:AC$232)</f>
        <v>0</v>
      </c>
      <c r="AD705" s="167">
        <f>SUM([1]Calcs_Sew!AD$229:AD$232)</f>
        <v>0</v>
      </c>
      <c r="AE705" s="167">
        <f>SUM([1]Calcs_Sew!AE$229:AE$232)</f>
        <v>0</v>
      </c>
      <c r="AF705" s="167">
        <f>SUM([1]Calcs_Sew!AF$229:AF$232)</f>
        <v>0</v>
      </c>
      <c r="AG705" s="167">
        <f>SUM([1]Calcs_Sew!AG$229:AG$232)</f>
        <v>0</v>
      </c>
      <c r="AH705" s="168">
        <f>SUM([1]Calcs_Sew!AH$229:AH$232)</f>
        <v>0</v>
      </c>
    </row>
    <row r="706" spans="1:34" ht="12.75" hidden="1" customHeight="1" outlineLevel="2" x14ac:dyDescent="0.25">
      <c r="A706" s="34"/>
      <c r="B706" s="140"/>
      <c r="C706" s="141"/>
      <c r="D706" s="169" t="s">
        <v>116</v>
      </c>
      <c r="E706" s="170"/>
      <c r="F706" s="170"/>
      <c r="G706" s="170"/>
      <c r="H706" s="170"/>
      <c r="I706" s="170"/>
      <c r="J706" s="170"/>
      <c r="K706" s="171">
        <f t="shared" ref="K706:AH706" si="114">SUM(K703:K705)</f>
        <v>4098</v>
      </c>
      <c r="L706" s="171">
        <f t="shared" si="114"/>
        <v>-239</v>
      </c>
      <c r="M706" s="171">
        <f t="shared" si="114"/>
        <v>-6050</v>
      </c>
      <c r="N706" s="172">
        <f t="shared" si="114"/>
        <v>-2860</v>
      </c>
      <c r="O706" s="172">
        <f t="shared" si="114"/>
        <v>-3733.4</v>
      </c>
      <c r="P706" s="172">
        <f t="shared" si="114"/>
        <v>-1591.7</v>
      </c>
      <c r="Q706" s="172">
        <f t="shared" si="114"/>
        <v>-919.6</v>
      </c>
      <c r="R706" s="172">
        <f t="shared" si="114"/>
        <v>-1466.3</v>
      </c>
      <c r="S706" s="172">
        <f t="shared" si="114"/>
        <v>-3762</v>
      </c>
      <c r="T706" s="172">
        <f t="shared" si="114"/>
        <v>-7254.5</v>
      </c>
      <c r="U706" s="172">
        <f t="shared" si="114"/>
        <v>-9863.7000000000007</v>
      </c>
      <c r="V706" s="172">
        <f t="shared" si="114"/>
        <v>-5925.7</v>
      </c>
      <c r="W706" s="172">
        <f t="shared" si="114"/>
        <v>-2293.5</v>
      </c>
      <c r="X706" s="172">
        <f t="shared" si="114"/>
        <v>-894.3</v>
      </c>
      <c r="Y706" s="172">
        <f t="shared" si="114"/>
        <v>0</v>
      </c>
      <c r="Z706" s="172">
        <f t="shared" si="114"/>
        <v>0</v>
      </c>
      <c r="AA706" s="172">
        <f t="shared" si="114"/>
        <v>0</v>
      </c>
      <c r="AB706" s="172">
        <f t="shared" si="114"/>
        <v>0</v>
      </c>
      <c r="AC706" s="172">
        <f t="shared" si="114"/>
        <v>0</v>
      </c>
      <c r="AD706" s="172">
        <f t="shared" si="114"/>
        <v>0</v>
      </c>
      <c r="AE706" s="172">
        <f t="shared" si="114"/>
        <v>0</v>
      </c>
      <c r="AF706" s="172">
        <f t="shared" si="114"/>
        <v>0</v>
      </c>
      <c r="AG706" s="172">
        <f t="shared" si="114"/>
        <v>0</v>
      </c>
      <c r="AH706" s="173">
        <f t="shared" si="114"/>
        <v>0</v>
      </c>
    </row>
    <row r="707" spans="1:34" ht="12.75" hidden="1" customHeight="1" outlineLevel="2" x14ac:dyDescent="0.25">
      <c r="A707" s="34"/>
      <c r="B707" s="140"/>
      <c r="C707" s="141"/>
      <c r="D707" s="142"/>
      <c r="E707" s="143"/>
      <c r="F707" s="143"/>
      <c r="G707" s="143"/>
      <c r="H707" s="143"/>
      <c r="I707" s="143"/>
      <c r="J707" s="143"/>
      <c r="K707" s="174"/>
      <c r="L707" s="174"/>
      <c r="M707" s="174"/>
      <c r="N707" s="175"/>
      <c r="O707" s="175"/>
      <c r="P707" s="175"/>
      <c r="Q707" s="175"/>
      <c r="R707" s="175"/>
      <c r="S707" s="175"/>
      <c r="T707" s="175"/>
      <c r="U707" s="175"/>
      <c r="V707" s="175"/>
      <c r="W707" s="175"/>
      <c r="X707" s="175"/>
      <c r="Y707" s="175"/>
      <c r="Z707" s="175"/>
      <c r="AA707" s="175"/>
      <c r="AB707" s="175"/>
      <c r="AC707" s="175"/>
      <c r="AD707" s="175"/>
      <c r="AE707" s="175"/>
      <c r="AF707" s="175"/>
      <c r="AG707" s="175"/>
      <c r="AH707" s="176"/>
    </row>
    <row r="708" spans="1:34" ht="12.75" hidden="1" customHeight="1" outlineLevel="2" x14ac:dyDescent="0.25">
      <c r="A708" s="34"/>
      <c r="B708" s="140"/>
      <c r="C708" s="141"/>
      <c r="D708" s="142" t="s">
        <v>117</v>
      </c>
      <c r="E708" s="143"/>
      <c r="F708" s="143"/>
      <c r="G708" s="143"/>
      <c r="H708" s="143"/>
      <c r="I708" s="143"/>
      <c r="J708" s="143"/>
      <c r="K708" s="174"/>
      <c r="L708" s="174"/>
      <c r="M708" s="174"/>
      <c r="N708" s="175"/>
      <c r="O708" s="175"/>
      <c r="P708" s="175"/>
      <c r="Q708" s="175"/>
      <c r="R708" s="175"/>
      <c r="S708" s="175"/>
      <c r="T708" s="175"/>
      <c r="U708" s="175"/>
      <c r="V708" s="175"/>
      <c r="W708" s="175"/>
      <c r="X708" s="175"/>
      <c r="Y708" s="175"/>
      <c r="Z708" s="175"/>
      <c r="AA708" s="175"/>
      <c r="AB708" s="175"/>
      <c r="AC708" s="175"/>
      <c r="AD708" s="175"/>
      <c r="AE708" s="175"/>
      <c r="AF708" s="175"/>
      <c r="AG708" s="175"/>
      <c r="AH708" s="176"/>
    </row>
    <row r="709" spans="1:34" ht="12.75" hidden="1" customHeight="1" outlineLevel="2" x14ac:dyDescent="0.25">
      <c r="A709" s="34"/>
      <c r="B709" s="140"/>
      <c r="C709" s="141"/>
      <c r="D709" s="165" t="s">
        <v>118</v>
      </c>
      <c r="E709" s="143"/>
      <c r="F709" s="143"/>
      <c r="G709" s="143"/>
      <c r="H709" s="143"/>
      <c r="I709" s="143"/>
      <c r="J709" s="143"/>
      <c r="K709" s="166">
        <f>'[1]Hist&amp;Budget_WC'!BT$260</f>
        <v>0</v>
      </c>
      <c r="L709" s="174">
        <f>'[1]Hist&amp;Budget_WC'!BU$260</f>
        <v>0</v>
      </c>
      <c r="M709" s="174">
        <f>'[1]Hist&amp;Budget_WC'!BV$260</f>
        <v>0</v>
      </c>
      <c r="N709" s="175">
        <f>'[1]Hist&amp;Budget_WC'!BW$260</f>
        <v>0</v>
      </c>
      <c r="O709" s="167">
        <f>[1]Calcs_Sew!O$237</f>
        <v>0</v>
      </c>
      <c r="P709" s="175">
        <f>[1]Calcs_Sew!P$237</f>
        <v>0</v>
      </c>
      <c r="Q709" s="175">
        <f>[1]Calcs_Sew!Q$237</f>
        <v>0</v>
      </c>
      <c r="R709" s="175">
        <f>[1]Calcs_Sew!R$237</f>
        <v>0</v>
      </c>
      <c r="S709" s="175">
        <f>[1]Calcs_Sew!S$237</f>
        <v>0</v>
      </c>
      <c r="T709" s="175">
        <f>[1]Calcs_Sew!T$237</f>
        <v>3201</v>
      </c>
      <c r="U709" s="175">
        <f>[1]Calcs_Sew!U$237</f>
        <v>3800</v>
      </c>
      <c r="V709" s="175">
        <f>[1]Calcs_Sew!V$237</f>
        <v>2267</v>
      </c>
      <c r="W709" s="175">
        <f>[1]Calcs_Sew!W$237</f>
        <v>0</v>
      </c>
      <c r="X709" s="175">
        <f>[1]Calcs_Sew!X$237</f>
        <v>0</v>
      </c>
      <c r="Y709" s="175">
        <f>[1]Calcs_Sew!Y$237</f>
        <v>0</v>
      </c>
      <c r="Z709" s="175">
        <f>[1]Calcs_Sew!Z$237</f>
        <v>0</v>
      </c>
      <c r="AA709" s="175">
        <f>[1]Calcs_Sew!AA$237</f>
        <v>0</v>
      </c>
      <c r="AB709" s="175">
        <f>[1]Calcs_Sew!AB$237</f>
        <v>0</v>
      </c>
      <c r="AC709" s="175">
        <f>[1]Calcs_Sew!AC$237</f>
        <v>0</v>
      </c>
      <c r="AD709" s="175">
        <f>[1]Calcs_Sew!AD$237</f>
        <v>0</v>
      </c>
      <c r="AE709" s="175">
        <f>[1]Calcs_Sew!AE$237</f>
        <v>0</v>
      </c>
      <c r="AF709" s="175">
        <f>[1]Calcs_Sew!AF$237</f>
        <v>0</v>
      </c>
      <c r="AG709" s="175">
        <f>[1]Calcs_Sew!AG$237</f>
        <v>0</v>
      </c>
      <c r="AH709" s="176">
        <f>[1]Calcs_Sew!AH$237</f>
        <v>0</v>
      </c>
    </row>
    <row r="710" spans="1:34" ht="12.75" hidden="1" customHeight="1" outlineLevel="2" x14ac:dyDescent="0.25">
      <c r="A710" s="34"/>
      <c r="B710" s="140"/>
      <c r="C710" s="141"/>
      <c r="D710" s="165" t="s">
        <v>119</v>
      </c>
      <c r="E710" s="143"/>
      <c r="F710" s="143"/>
      <c r="G710" s="143"/>
      <c r="H710" s="143"/>
      <c r="I710" s="143"/>
      <c r="J710" s="143"/>
      <c r="K710" s="166">
        <f>'[1]Hist&amp;Budget_WC'!BT$261</f>
        <v>-62</v>
      </c>
      <c r="L710" s="174">
        <f>'[1]Hist&amp;Budget_WC'!BU$261</f>
        <v>-65</v>
      </c>
      <c r="M710" s="174">
        <f>'[1]Hist&amp;Budget_WC'!BV$261</f>
        <v>-72</v>
      </c>
      <c r="N710" s="175">
        <f>'[1]Hist&amp;Budget_WC'!BW$261</f>
        <v>226</v>
      </c>
      <c r="O710" s="175">
        <f>[1]Calcs_Sew!O$238</f>
        <v>-81.875002186182016</v>
      </c>
      <c r="P710" s="175">
        <f>[1]Calcs_Sew!P$238</f>
        <v>-88.143528163021799</v>
      </c>
      <c r="Q710" s="175">
        <f>[1]Calcs_Sew!Q$238</f>
        <v>-94.891985948998666</v>
      </c>
      <c r="R710" s="175">
        <f>[1]Calcs_Sew!R$238</f>
        <v>-102.15712015397344</v>
      </c>
      <c r="S710" s="175">
        <f>[1]Calcs_Sew!S$238</f>
        <v>-109.97848863403929</v>
      </c>
      <c r="T710" s="175">
        <f>[1]Calcs_Sew!T$238</f>
        <v>-125.32663606158022</v>
      </c>
      <c r="U710" s="175">
        <f>[1]Calcs_Sew!U$238</f>
        <v>-221.57547668760947</v>
      </c>
      <c r="V710" s="175">
        <f>[1]Calcs_Sew!V$238</f>
        <v>-335.27344434312488</v>
      </c>
      <c r="W710" s="175">
        <f>[1]Calcs_Sew!W$238</f>
        <v>-413.61268842954263</v>
      </c>
      <c r="X710" s="175">
        <f>[1]Calcs_Sew!X$238</f>
        <v>-441.3222539577452</v>
      </c>
      <c r="Y710" s="175">
        <f>[1]Calcs_Sew!Y$238</f>
        <v>-470.90923276329499</v>
      </c>
      <c r="Z710" s="175">
        <f>[1]Calcs_Sew!Z$238</f>
        <v>-502.50230866642107</v>
      </c>
      <c r="AA710" s="175">
        <f>[1]Calcs_Sew!AA$238</f>
        <v>-536.23908923924284</v>
      </c>
      <c r="AB710" s="175">
        <f>[1]Calcs_Sew!AB$238</f>
        <v>-572.26673175596875</v>
      </c>
      <c r="AC710" s="175">
        <f>[1]Calcs_Sew!AC$238</f>
        <v>-610.74261353481131</v>
      </c>
      <c r="AD710" s="175">
        <f>[1]Calcs_Sew!AD$238</f>
        <v>-525.75573758571716</v>
      </c>
      <c r="AE710" s="175">
        <f>[1]Calcs_Sew!AE$238</f>
        <v>-429.1750890723369</v>
      </c>
      <c r="AF710" s="175">
        <f>[1]Calcs_Sew!AF$238</f>
        <v>-455.64566947307043</v>
      </c>
      <c r="AG710" s="175">
        <f>[1]Calcs_Sew!AG$238</f>
        <v>-483.74889735170439</v>
      </c>
      <c r="AH710" s="176">
        <f>[1]Calcs_Sew!AH$238</f>
        <v>-513.58547083222197</v>
      </c>
    </row>
    <row r="711" spans="1:34" ht="12.75" hidden="1" customHeight="1" outlineLevel="2" x14ac:dyDescent="0.25">
      <c r="A711" s="34"/>
      <c r="B711" s="140"/>
      <c r="C711" s="141"/>
      <c r="D711" s="165" t="s">
        <v>120</v>
      </c>
      <c r="E711" s="143"/>
      <c r="F711" s="143"/>
      <c r="G711" s="143"/>
      <c r="H711" s="143"/>
      <c r="I711" s="143"/>
      <c r="J711" s="143"/>
      <c r="K711" s="166">
        <f>SUM('[1]Hist&amp;Budget_WC'!BT$262:BT$265)*(1-$I$43)</f>
        <v>-188</v>
      </c>
      <c r="L711" s="174">
        <f>SUM('[1]Hist&amp;Budget_WC'!BU$262:BU$265)*(1-$I$43)</f>
        <v>-184</v>
      </c>
      <c r="M711" s="174">
        <f>SUM('[1]Hist&amp;Budget_WC'!BV$262:BV$265)*(1-$I$43)</f>
        <v>-184</v>
      </c>
      <c r="N711" s="175">
        <f>SUM('[1]Hist&amp;Budget_WC'!BW$262:BW$265)*(1-$I$43)</f>
        <v>-158</v>
      </c>
      <c r="O711" s="167">
        <f>SUM([1]Calcs_Sew!O$239:O$242)*(1-$I$43)</f>
        <v>-166.42405836455109</v>
      </c>
      <c r="P711" s="167">
        <f>SUM([1]Calcs_Sew!P$239:P$242)*(1-$I$43)</f>
        <v>-160.1555323877113</v>
      </c>
      <c r="Q711" s="167">
        <f>SUM([1]Calcs_Sew!Q$239:Q$242)*(1-$I$43)</f>
        <v>-153.40707460173439</v>
      </c>
      <c r="R711" s="167">
        <f>SUM([1]Calcs_Sew!R$239:R$242)*(1-$I$43)</f>
        <v>-146.14194039675965</v>
      </c>
      <c r="S711" s="167">
        <f>SUM([1]Calcs_Sew!S$239:S$242)*(1-$I$43)</f>
        <v>-138.32057191669378</v>
      </c>
      <c r="T711" s="167">
        <f>SUM([1]Calcs_Sew!T$239:T$242)*(1-$I$43)</f>
        <v>-145.90538267103892</v>
      </c>
      <c r="U711" s="167">
        <f>SUM([1]Calcs_Sew!U$239:U$242)*(1-$I$43)</f>
        <v>-329.14346226792662</v>
      </c>
      <c r="V711" s="167">
        <f>SUM([1]Calcs_Sew!V$239:V$242)*(1-$I$43)</f>
        <v>-531.15516915198407</v>
      </c>
      <c r="W711" s="167">
        <f>SUM([1]Calcs_Sew!W$239:W$242)*(1-$I$43)</f>
        <v>-631.47233811826629</v>
      </c>
      <c r="X711" s="167">
        <f>SUM([1]Calcs_Sew!X$239:X$242)*(1-$I$43)</f>
        <v>-603.76277259006372</v>
      </c>
      <c r="Y711" s="167">
        <f>SUM([1]Calcs_Sew!Y$239:Y$242)*(1-$I$43)</f>
        <v>-574.17579378451398</v>
      </c>
      <c r="Z711" s="167">
        <f>SUM([1]Calcs_Sew!Z$239:Z$242)*(1-$I$43)</f>
        <v>-542.58271788138791</v>
      </c>
      <c r="AA711" s="167">
        <f>SUM([1]Calcs_Sew!AA$239:AA$242)*(1-$I$43)</f>
        <v>-508.84593730856602</v>
      </c>
      <c r="AB711" s="167">
        <f>SUM([1]Calcs_Sew!AB$239:AB$242)*(1-$I$43)</f>
        <v>-472.81829479184017</v>
      </c>
      <c r="AC711" s="167">
        <f>SUM([1]Calcs_Sew!AC$239:AC$242)*(1-$I$43)</f>
        <v>-434.34241301299761</v>
      </c>
      <c r="AD711" s="167">
        <f>SUM([1]Calcs_Sew!AD$239:AD$242)*(1-$I$43)</f>
        <v>-395.17975868672534</v>
      </c>
      <c r="AE711" s="167">
        <f>SUM([1]Calcs_Sew!AE$239:AE$242)*(1-$I$43)</f>
        <v>-367.61087692473888</v>
      </c>
      <c r="AF711" s="167">
        <f>SUM([1]Calcs_Sew!AF$239:AF$242)*(1-$I$43)</f>
        <v>-341.14029652400552</v>
      </c>
      <c r="AG711" s="167">
        <f>SUM([1]Calcs_Sew!AG$239:AG$242)*(1-$I$43)</f>
        <v>-313.03706864537145</v>
      </c>
      <c r="AH711" s="168">
        <f>SUM([1]Calcs_Sew!AH$239:AH$242)*(1-$I$43)</f>
        <v>-283.20049516485392</v>
      </c>
    </row>
    <row r="712" spans="1:34" ht="12.75" hidden="1" customHeight="1" outlineLevel="2" x14ac:dyDescent="0.25">
      <c r="A712" s="34"/>
      <c r="B712" s="140"/>
      <c r="C712" s="141"/>
      <c r="D712" s="165" t="s">
        <v>121</v>
      </c>
      <c r="E712" s="143"/>
      <c r="F712" s="143"/>
      <c r="G712" s="143"/>
      <c r="H712" s="143"/>
      <c r="I712" s="143"/>
      <c r="J712" s="143"/>
      <c r="K712" s="166">
        <f>'[1]Hist&amp;Budget_WC'!BT$266</f>
        <v>0</v>
      </c>
      <c r="L712" s="174">
        <f>'[1]Hist&amp;Budget_WC'!BU$266</f>
        <v>0</v>
      </c>
      <c r="M712" s="174">
        <f>'[1]Hist&amp;Budget_WC'!BV$266</f>
        <v>0</v>
      </c>
      <c r="N712" s="175">
        <f>'[1]Hist&amp;Budget_WC'!BW$266</f>
        <v>0</v>
      </c>
      <c r="O712" s="167">
        <f>[1]Calcs_Sew!O$243</f>
        <v>0</v>
      </c>
      <c r="P712" s="175">
        <f>[1]Calcs_Sew!P$243</f>
        <v>0</v>
      </c>
      <c r="Q712" s="175">
        <f>[1]Calcs_Sew!Q$243</f>
        <v>0</v>
      </c>
      <c r="R712" s="175">
        <f>[1]Calcs_Sew!R$243</f>
        <v>0</v>
      </c>
      <c r="S712" s="175">
        <f>[1]Calcs_Sew!S$243</f>
        <v>0</v>
      </c>
      <c r="T712" s="175">
        <f>[1]Calcs_Sew!T$243</f>
        <v>0</v>
      </c>
      <c r="U712" s="175">
        <f>[1]Calcs_Sew!U$243</f>
        <v>0</v>
      </c>
      <c r="V712" s="175">
        <f>[1]Calcs_Sew!V$243</f>
        <v>0</v>
      </c>
      <c r="W712" s="175">
        <f>[1]Calcs_Sew!W$243</f>
        <v>0</v>
      </c>
      <c r="X712" s="175">
        <f>[1]Calcs_Sew!X$243</f>
        <v>0</v>
      </c>
      <c r="Y712" s="175">
        <f>[1]Calcs_Sew!Y$243</f>
        <v>0</v>
      </c>
      <c r="Z712" s="175">
        <f>[1]Calcs_Sew!Z$243</f>
        <v>0</v>
      </c>
      <c r="AA712" s="175">
        <f>[1]Calcs_Sew!AA$243</f>
        <v>0</v>
      </c>
      <c r="AB712" s="175">
        <f>[1]Calcs_Sew!AB$243</f>
        <v>0</v>
      </c>
      <c r="AC712" s="175">
        <f>[1]Calcs_Sew!AC$243</f>
        <v>0</v>
      </c>
      <c r="AD712" s="175">
        <f>[1]Calcs_Sew!AD$243</f>
        <v>0</v>
      </c>
      <c r="AE712" s="175">
        <f>[1]Calcs_Sew!AE$243</f>
        <v>0</v>
      </c>
      <c r="AF712" s="175">
        <f>[1]Calcs_Sew!AF$243</f>
        <v>0</v>
      </c>
      <c r="AG712" s="175">
        <f>[1]Calcs_Sew!AG$243</f>
        <v>0</v>
      </c>
      <c r="AH712" s="176">
        <f>[1]Calcs_Sew!AH$243</f>
        <v>0</v>
      </c>
    </row>
    <row r="713" spans="1:34" ht="12.75" hidden="1" customHeight="1" outlineLevel="2" x14ac:dyDescent="0.25">
      <c r="A713" s="34"/>
      <c r="B713" s="140"/>
      <c r="C713" s="141"/>
      <c r="D713" s="169" t="s">
        <v>122</v>
      </c>
      <c r="E713" s="170"/>
      <c r="F713" s="170"/>
      <c r="G713" s="170"/>
      <c r="H713" s="170"/>
      <c r="I713" s="170"/>
      <c r="J713" s="170"/>
      <c r="K713" s="171">
        <f>SUM(K709:K712)</f>
        <v>-250</v>
      </c>
      <c r="L713" s="171">
        <f>SUM(L709:L712)</f>
        <v>-249</v>
      </c>
      <c r="M713" s="171">
        <f>SUM(M709:M712)</f>
        <v>-256</v>
      </c>
      <c r="N713" s="172">
        <f>SUM(N709:N712)</f>
        <v>68</v>
      </c>
      <c r="O713" s="172">
        <f>SUM(O709:O712)</f>
        <v>-248.29906055073309</v>
      </c>
      <c r="P713" s="172">
        <f t="shared" ref="P713:AH713" si="115">SUM(P709:P712)</f>
        <v>-248.29906055073309</v>
      </c>
      <c r="Q713" s="172">
        <f t="shared" si="115"/>
        <v>-248.29906055073306</v>
      </c>
      <c r="R713" s="172">
        <f t="shared" si="115"/>
        <v>-248.29906055073309</v>
      </c>
      <c r="S713" s="172">
        <f t="shared" si="115"/>
        <v>-248.29906055073309</v>
      </c>
      <c r="T713" s="172">
        <f t="shared" si="115"/>
        <v>2929.7679812673809</v>
      </c>
      <c r="U713" s="172">
        <f t="shared" si="115"/>
        <v>3249.281061044464</v>
      </c>
      <c r="V713" s="172">
        <f t="shared" si="115"/>
        <v>1400.5713865048911</v>
      </c>
      <c r="W713" s="172">
        <f t="shared" si="115"/>
        <v>-1045.0850265478089</v>
      </c>
      <c r="X713" s="172">
        <f t="shared" si="115"/>
        <v>-1045.0850265478089</v>
      </c>
      <c r="Y713" s="172">
        <f t="shared" si="115"/>
        <v>-1045.0850265478089</v>
      </c>
      <c r="Z713" s="172">
        <f t="shared" si="115"/>
        <v>-1045.0850265478089</v>
      </c>
      <c r="AA713" s="172">
        <f t="shared" si="115"/>
        <v>-1045.0850265478089</v>
      </c>
      <c r="AB713" s="172">
        <f t="shared" si="115"/>
        <v>-1045.0850265478089</v>
      </c>
      <c r="AC713" s="172">
        <f t="shared" si="115"/>
        <v>-1045.0850265478089</v>
      </c>
      <c r="AD713" s="172">
        <f t="shared" si="115"/>
        <v>-920.93549627244249</v>
      </c>
      <c r="AE713" s="172">
        <f t="shared" si="115"/>
        <v>-796.78596599707578</v>
      </c>
      <c r="AF713" s="172">
        <f t="shared" si="115"/>
        <v>-796.78596599707589</v>
      </c>
      <c r="AG713" s="172">
        <f t="shared" si="115"/>
        <v>-796.78596599707589</v>
      </c>
      <c r="AH713" s="173">
        <f t="shared" si="115"/>
        <v>-796.78596599707589</v>
      </c>
    </row>
    <row r="714" spans="1:34" ht="12.75" hidden="1" customHeight="1" outlineLevel="2" x14ac:dyDescent="0.25">
      <c r="A714" s="34"/>
      <c r="B714" s="140"/>
      <c r="C714" s="141"/>
      <c r="D714" s="165"/>
      <c r="E714" s="143"/>
      <c r="F714" s="143"/>
      <c r="G714" s="143"/>
      <c r="H714" s="143"/>
      <c r="I714" s="143"/>
      <c r="J714" s="143"/>
      <c r="K714" s="177"/>
      <c r="L714" s="177"/>
      <c r="M714" s="177"/>
      <c r="N714" s="178"/>
      <c r="O714" s="178"/>
      <c r="P714" s="178"/>
      <c r="Q714" s="178"/>
      <c r="R714" s="178"/>
      <c r="S714" s="178"/>
      <c r="T714" s="178"/>
      <c r="U714" s="178"/>
      <c r="V714" s="178"/>
      <c r="W714" s="178"/>
      <c r="X714" s="178"/>
      <c r="Y714" s="178"/>
      <c r="Z714" s="178"/>
      <c r="AA714" s="178"/>
      <c r="AB714" s="178"/>
      <c r="AC714" s="178"/>
      <c r="AD714" s="178"/>
      <c r="AE714" s="178"/>
      <c r="AF714" s="178"/>
      <c r="AG714" s="178"/>
      <c r="AH714" s="179"/>
    </row>
    <row r="715" spans="1:34" ht="12.75" hidden="1" customHeight="1" outlineLevel="2" thickBot="1" x14ac:dyDescent="0.3">
      <c r="A715" s="34"/>
      <c r="B715" s="140"/>
      <c r="C715" s="141"/>
      <c r="D715" s="147" t="s">
        <v>123</v>
      </c>
      <c r="E715" s="148"/>
      <c r="F715" s="148"/>
      <c r="G715" s="148"/>
      <c r="H715" s="148"/>
      <c r="I715" s="148"/>
      <c r="J715" s="148"/>
      <c r="K715" s="180">
        <f>SUM(K700,K706,K713)</f>
        <v>5793</v>
      </c>
      <c r="L715" s="180">
        <f>SUM(L700,L706,L713)</f>
        <v>1438</v>
      </c>
      <c r="M715" s="180">
        <f>SUM(M700,M706,M713)</f>
        <v>-5057</v>
      </c>
      <c r="N715" s="181">
        <f>SUM(N700,N706,N713)</f>
        <v>-2693</v>
      </c>
      <c r="O715" s="182">
        <f>SUM(O700,O706,O713)</f>
        <v>-3390.8352477653439</v>
      </c>
      <c r="P715" s="181">
        <f t="shared" ref="P715:AH715" si="116">SUM(P700,P706,P713)</f>
        <v>-767.89917456562887</v>
      </c>
      <c r="Q715" s="181">
        <f t="shared" si="116"/>
        <v>181.43413678322602</v>
      </c>
      <c r="R715" s="181">
        <f t="shared" si="116"/>
        <v>174.50683423544353</v>
      </c>
      <c r="S715" s="181">
        <f t="shared" si="116"/>
        <v>-684.92949665152275</v>
      </c>
      <c r="T715" s="181">
        <f t="shared" si="116"/>
        <v>1176.5440193295467</v>
      </c>
      <c r="U715" s="181">
        <f t="shared" si="116"/>
        <v>413.09607593488818</v>
      </c>
      <c r="V715" s="181">
        <f t="shared" si="116"/>
        <v>593.25655576901227</v>
      </c>
      <c r="W715" s="181">
        <f t="shared" si="116"/>
        <v>-144.67993580939537</v>
      </c>
      <c r="X715" s="181">
        <f t="shared" si="116"/>
        <v>436.6510690896846</v>
      </c>
      <c r="Y715" s="181">
        <f t="shared" si="116"/>
        <v>1062.6682899212215</v>
      </c>
      <c r="Z715" s="181">
        <f t="shared" si="116"/>
        <v>907.55644365684702</v>
      </c>
      <c r="AA715" s="181">
        <f t="shared" si="116"/>
        <v>755.07367463822948</v>
      </c>
      <c r="AB715" s="181">
        <f t="shared" si="116"/>
        <v>599.0622624169423</v>
      </c>
      <c r="AC715" s="181">
        <f t="shared" si="116"/>
        <v>438.29320117115503</v>
      </c>
      <c r="AD715" s="181">
        <f t="shared" si="116"/>
        <v>398.51889303912901</v>
      </c>
      <c r="AE715" s="181">
        <f t="shared" si="116"/>
        <v>354.35597727355218</v>
      </c>
      <c r="AF715" s="181">
        <f t="shared" si="116"/>
        <v>181.96085403296593</v>
      </c>
      <c r="AG715" s="181">
        <f t="shared" si="116"/>
        <v>4.8773225084228216</v>
      </c>
      <c r="AH715" s="183">
        <f t="shared" si="116"/>
        <v>-176.25163875250337</v>
      </c>
    </row>
    <row r="716" spans="1:34" ht="12.75" hidden="1" customHeight="1" outlineLevel="2" thickTop="1" x14ac:dyDescent="0.25">
      <c r="A716" s="34"/>
      <c r="B716" s="140"/>
      <c r="C716" s="141"/>
      <c r="D716" s="142"/>
      <c r="E716" s="143"/>
      <c r="F716" s="143"/>
      <c r="G716" s="143"/>
      <c r="H716" s="143"/>
      <c r="I716" s="143"/>
      <c r="J716" s="143"/>
      <c r="K716" s="177"/>
      <c r="L716" s="177"/>
      <c r="M716" s="177"/>
      <c r="N716" s="178"/>
      <c r="O716" s="178"/>
      <c r="P716" s="178"/>
      <c r="Q716" s="178"/>
      <c r="R716" s="178"/>
      <c r="S716" s="178"/>
      <c r="T716" s="178"/>
      <c r="U716" s="178"/>
      <c r="V716" s="178"/>
      <c r="W716" s="178"/>
      <c r="X716" s="178"/>
      <c r="Y716" s="178"/>
      <c r="Z716" s="178"/>
      <c r="AA716" s="178"/>
      <c r="AB716" s="178"/>
      <c r="AC716" s="178"/>
      <c r="AD716" s="178"/>
      <c r="AE716" s="178"/>
      <c r="AF716" s="178"/>
      <c r="AG716" s="178"/>
      <c r="AH716" s="179"/>
    </row>
    <row r="717" spans="1:34" ht="10.5" hidden="1" outlineLevel="2" x14ac:dyDescent="0.25">
      <c r="B717" s="140"/>
      <c r="C717" s="141"/>
      <c r="D717" s="184" t="s">
        <v>124</v>
      </c>
      <c r="E717" s="143"/>
      <c r="F717" s="143"/>
      <c r="G717" s="143"/>
      <c r="H717" s="143"/>
      <c r="I717" s="143"/>
      <c r="J717" s="143"/>
      <c r="K717" s="185">
        <f>'[1]Hist&amp;Budget_WC'!BT$271</f>
        <v>410</v>
      </c>
      <c r="L717" s="174">
        <f>K719</f>
        <v>6203</v>
      </c>
      <c r="M717" s="174">
        <f>L719</f>
        <v>7641</v>
      </c>
      <c r="N717" s="175">
        <f>'[1]Hist&amp;Budget_WC'!BW271</f>
        <v>9784</v>
      </c>
      <c r="O717" s="175">
        <f>N719</f>
        <v>7091</v>
      </c>
      <c r="P717" s="175">
        <f t="shared" ref="P717:AH717" si="117">O719</f>
        <v>3700.1647522346561</v>
      </c>
      <c r="Q717" s="175">
        <f t="shared" si="117"/>
        <v>2932.2655776690272</v>
      </c>
      <c r="R717" s="175">
        <f t="shared" si="117"/>
        <v>3113.6997144522534</v>
      </c>
      <c r="S717" s="175">
        <f t="shared" si="117"/>
        <v>3288.2065486876968</v>
      </c>
      <c r="T717" s="175">
        <f t="shared" si="117"/>
        <v>2603.2770520361742</v>
      </c>
      <c r="U717" s="175">
        <f t="shared" si="117"/>
        <v>3779.8210713657209</v>
      </c>
      <c r="V717" s="175">
        <f t="shared" si="117"/>
        <v>4192.917147300609</v>
      </c>
      <c r="W717" s="175">
        <f t="shared" si="117"/>
        <v>4786.1737030696213</v>
      </c>
      <c r="X717" s="175">
        <f t="shared" si="117"/>
        <v>4641.4937672602264</v>
      </c>
      <c r="Y717" s="175">
        <f t="shared" si="117"/>
        <v>5078.1448363499112</v>
      </c>
      <c r="Z717" s="175">
        <f t="shared" si="117"/>
        <v>6140.8131262711322</v>
      </c>
      <c r="AA717" s="175">
        <f t="shared" si="117"/>
        <v>7048.3695699279797</v>
      </c>
      <c r="AB717" s="175">
        <f t="shared" si="117"/>
        <v>7803.4432445662096</v>
      </c>
      <c r="AC717" s="175">
        <f t="shared" si="117"/>
        <v>8402.5055069831524</v>
      </c>
      <c r="AD717" s="175">
        <f t="shared" si="117"/>
        <v>8840.798708154307</v>
      </c>
      <c r="AE717" s="175">
        <f t="shared" si="117"/>
        <v>9239.3176011934356</v>
      </c>
      <c r="AF717" s="175">
        <f t="shared" si="117"/>
        <v>9593.6735784669872</v>
      </c>
      <c r="AG717" s="175">
        <f t="shared" si="117"/>
        <v>9775.6344324999536</v>
      </c>
      <c r="AH717" s="176">
        <f t="shared" si="117"/>
        <v>9780.511755008376</v>
      </c>
    </row>
    <row r="718" spans="1:34" ht="12.75" hidden="1" customHeight="1" outlineLevel="2" x14ac:dyDescent="0.25">
      <c r="B718" s="140"/>
      <c r="C718" s="141"/>
      <c r="D718" s="184"/>
      <c r="E718" s="143"/>
      <c r="F718" s="143"/>
      <c r="G718" s="143"/>
      <c r="H718" s="143"/>
      <c r="I718" s="143"/>
      <c r="J718" s="143"/>
      <c r="K718" s="177"/>
      <c r="L718" s="177"/>
      <c r="M718" s="177"/>
      <c r="N718" s="178"/>
      <c r="O718" s="178"/>
      <c r="P718" s="178"/>
      <c r="Q718" s="178"/>
      <c r="R718" s="178"/>
      <c r="S718" s="178"/>
      <c r="T718" s="178"/>
      <c r="U718" s="178"/>
      <c r="V718" s="178"/>
      <c r="W718" s="178"/>
      <c r="X718" s="178"/>
      <c r="Y718" s="178"/>
      <c r="Z718" s="178"/>
      <c r="AA718" s="178"/>
      <c r="AB718" s="178"/>
      <c r="AC718" s="178"/>
      <c r="AD718" s="178"/>
      <c r="AE718" s="178"/>
      <c r="AF718" s="178"/>
      <c r="AG718" s="178"/>
      <c r="AH718" s="179"/>
    </row>
    <row r="719" spans="1:34" s="195" customFormat="1" ht="25.4" hidden="1" customHeight="1" outlineLevel="2" x14ac:dyDescent="0.25">
      <c r="A719" s="186"/>
      <c r="B719" s="187"/>
      <c r="C719" s="188"/>
      <c r="D719" s="189" t="s">
        <v>125</v>
      </c>
      <c r="E719" s="190"/>
      <c r="F719" s="190"/>
      <c r="G719" s="190"/>
      <c r="H719" s="190"/>
      <c r="I719" s="190"/>
      <c r="J719" s="190"/>
      <c r="K719" s="191">
        <f>SUM(K715,K717)</f>
        <v>6203</v>
      </c>
      <c r="L719" s="191">
        <f>SUM(L715,L717)</f>
        <v>7641</v>
      </c>
      <c r="M719" s="191">
        <f>SUM(M715,M717)</f>
        <v>2584</v>
      </c>
      <c r="N719" s="192">
        <f>SUM(N715,N717)</f>
        <v>7091</v>
      </c>
      <c r="O719" s="193">
        <f>SUM(O715,O717)</f>
        <v>3700.1647522346561</v>
      </c>
      <c r="P719" s="192">
        <f t="shared" ref="P719:AH719" si="118">SUM(P715,P717)</f>
        <v>2932.2655776690272</v>
      </c>
      <c r="Q719" s="192">
        <f t="shared" si="118"/>
        <v>3113.6997144522534</v>
      </c>
      <c r="R719" s="192">
        <f t="shared" si="118"/>
        <v>3288.2065486876968</v>
      </c>
      <c r="S719" s="192">
        <f t="shared" si="118"/>
        <v>2603.2770520361742</v>
      </c>
      <c r="T719" s="192">
        <f t="shared" si="118"/>
        <v>3779.8210713657209</v>
      </c>
      <c r="U719" s="192">
        <f t="shared" si="118"/>
        <v>4192.917147300609</v>
      </c>
      <c r="V719" s="192">
        <f t="shared" si="118"/>
        <v>4786.1737030696213</v>
      </c>
      <c r="W719" s="192">
        <f t="shared" si="118"/>
        <v>4641.4937672602264</v>
      </c>
      <c r="X719" s="192">
        <f t="shared" si="118"/>
        <v>5078.1448363499112</v>
      </c>
      <c r="Y719" s="192">
        <f t="shared" si="118"/>
        <v>6140.8131262711322</v>
      </c>
      <c r="Z719" s="192">
        <f t="shared" si="118"/>
        <v>7048.3695699279797</v>
      </c>
      <c r="AA719" s="192">
        <f t="shared" si="118"/>
        <v>7803.4432445662096</v>
      </c>
      <c r="AB719" s="192">
        <f t="shared" si="118"/>
        <v>8402.5055069831524</v>
      </c>
      <c r="AC719" s="192">
        <f t="shared" si="118"/>
        <v>8840.798708154307</v>
      </c>
      <c r="AD719" s="192">
        <f t="shared" si="118"/>
        <v>9239.3176011934356</v>
      </c>
      <c r="AE719" s="192">
        <f t="shared" si="118"/>
        <v>9593.6735784669872</v>
      </c>
      <c r="AF719" s="192">
        <f t="shared" si="118"/>
        <v>9775.6344324999536</v>
      </c>
      <c r="AG719" s="192">
        <f t="shared" si="118"/>
        <v>9780.511755008376</v>
      </c>
      <c r="AH719" s="194">
        <f t="shared" si="118"/>
        <v>9604.2601162558731</v>
      </c>
    </row>
    <row r="720" spans="1:34" ht="12.75" hidden="1" customHeight="1" outlineLevel="2" x14ac:dyDescent="0.25">
      <c r="B720" s="140"/>
      <c r="C720" s="141"/>
      <c r="D720" s="196" t="s">
        <v>126</v>
      </c>
      <c r="E720" s="143"/>
      <c r="F720" s="143"/>
      <c r="G720" s="143"/>
      <c r="H720" s="143"/>
      <c r="I720" s="143"/>
      <c r="J720" s="143"/>
      <c r="K720" s="185">
        <f t="shared" ref="K720:AH720" si="119">SUM(K642,K650)</f>
        <v>0</v>
      </c>
      <c r="L720" s="174">
        <f t="shared" si="119"/>
        <v>0</v>
      </c>
      <c r="M720" s="174">
        <f t="shared" si="119"/>
        <v>6000</v>
      </c>
      <c r="N720" s="175">
        <f t="shared" si="119"/>
        <v>0</v>
      </c>
      <c r="O720" s="175">
        <f t="shared" si="119"/>
        <v>0</v>
      </c>
      <c r="P720" s="175">
        <f t="shared" si="119"/>
        <v>0</v>
      </c>
      <c r="Q720" s="175">
        <f t="shared" si="119"/>
        <v>0</v>
      </c>
      <c r="R720" s="175">
        <f t="shared" si="119"/>
        <v>0</v>
      </c>
      <c r="S720" s="175">
        <f t="shared" si="119"/>
        <v>0</v>
      </c>
      <c r="T720" s="175">
        <f t="shared" si="119"/>
        <v>0</v>
      </c>
      <c r="U720" s="175">
        <f t="shared" si="119"/>
        <v>0</v>
      </c>
      <c r="V720" s="175">
        <f t="shared" si="119"/>
        <v>0</v>
      </c>
      <c r="W720" s="175">
        <f t="shared" si="119"/>
        <v>0</v>
      </c>
      <c r="X720" s="175">
        <f t="shared" si="119"/>
        <v>0</v>
      </c>
      <c r="Y720" s="175">
        <f t="shared" si="119"/>
        <v>0</v>
      </c>
      <c r="Z720" s="175">
        <f t="shared" si="119"/>
        <v>0</v>
      </c>
      <c r="AA720" s="175">
        <f t="shared" si="119"/>
        <v>0</v>
      </c>
      <c r="AB720" s="175">
        <f t="shared" si="119"/>
        <v>0</v>
      </c>
      <c r="AC720" s="175">
        <f t="shared" si="119"/>
        <v>0</v>
      </c>
      <c r="AD720" s="175">
        <f t="shared" si="119"/>
        <v>0</v>
      </c>
      <c r="AE720" s="175">
        <f t="shared" si="119"/>
        <v>0</v>
      </c>
      <c r="AF720" s="175">
        <f t="shared" si="119"/>
        <v>0</v>
      </c>
      <c r="AG720" s="175">
        <f t="shared" si="119"/>
        <v>0</v>
      </c>
      <c r="AH720" s="176">
        <f t="shared" si="119"/>
        <v>0</v>
      </c>
    </row>
    <row r="721" spans="1:35" ht="12.75" hidden="1" customHeight="1" outlineLevel="2" x14ac:dyDescent="0.25">
      <c r="B721" s="140"/>
      <c r="C721" s="141"/>
      <c r="D721" s="184"/>
      <c r="E721" s="143"/>
      <c r="F721" s="143"/>
      <c r="G721" s="143"/>
      <c r="H721" s="143"/>
      <c r="I721" s="143"/>
      <c r="J721" s="143"/>
      <c r="K721" s="177"/>
      <c r="L721" s="177"/>
      <c r="M721" s="177"/>
      <c r="N721" s="178"/>
      <c r="O721" s="178"/>
      <c r="P721" s="178"/>
      <c r="Q721" s="178"/>
      <c r="R721" s="178"/>
      <c r="S721" s="178"/>
      <c r="T721" s="178"/>
      <c r="U721" s="178"/>
      <c r="V721" s="178"/>
      <c r="W721" s="178"/>
      <c r="X721" s="178"/>
      <c r="Y721" s="178"/>
      <c r="Z721" s="178"/>
      <c r="AA721" s="178"/>
      <c r="AB721" s="178"/>
      <c r="AC721" s="178"/>
      <c r="AD721" s="178"/>
      <c r="AE721" s="178"/>
      <c r="AF721" s="178"/>
      <c r="AG721" s="178"/>
      <c r="AH721" s="179"/>
    </row>
    <row r="722" spans="1:35" ht="29.5" hidden="1" customHeight="1" outlineLevel="2" thickBot="1" x14ac:dyDescent="0.3">
      <c r="B722" s="140"/>
      <c r="C722" s="141"/>
      <c r="D722" s="197" t="s">
        <v>127</v>
      </c>
      <c r="E722" s="198"/>
      <c r="F722" s="198"/>
      <c r="G722" s="198"/>
      <c r="H722" s="198"/>
      <c r="I722" s="198"/>
      <c r="J722" s="198"/>
      <c r="K722" s="199">
        <f>SUM(K719:K721)</f>
        <v>6203</v>
      </c>
      <c r="L722" s="199">
        <f t="shared" ref="L722:AH722" si="120">SUM(L719:L721)</f>
        <v>7641</v>
      </c>
      <c r="M722" s="199">
        <f t="shared" si="120"/>
        <v>8584</v>
      </c>
      <c r="N722" s="200">
        <f t="shared" si="120"/>
        <v>7091</v>
      </c>
      <c r="O722" s="201">
        <f t="shared" si="120"/>
        <v>3700.1647522346561</v>
      </c>
      <c r="P722" s="200">
        <f t="shared" si="120"/>
        <v>2932.2655776690272</v>
      </c>
      <c r="Q722" s="200">
        <f t="shared" si="120"/>
        <v>3113.6997144522534</v>
      </c>
      <c r="R722" s="200">
        <f t="shared" si="120"/>
        <v>3288.2065486876968</v>
      </c>
      <c r="S722" s="200">
        <f t="shared" si="120"/>
        <v>2603.2770520361742</v>
      </c>
      <c r="T722" s="200">
        <f t="shared" si="120"/>
        <v>3779.8210713657209</v>
      </c>
      <c r="U722" s="200">
        <f t="shared" si="120"/>
        <v>4192.917147300609</v>
      </c>
      <c r="V722" s="200">
        <f t="shared" si="120"/>
        <v>4786.1737030696213</v>
      </c>
      <c r="W722" s="200">
        <f t="shared" si="120"/>
        <v>4641.4937672602264</v>
      </c>
      <c r="X722" s="200">
        <f t="shared" si="120"/>
        <v>5078.1448363499112</v>
      </c>
      <c r="Y722" s="200">
        <f t="shared" si="120"/>
        <v>6140.8131262711322</v>
      </c>
      <c r="Z722" s="200">
        <f t="shared" si="120"/>
        <v>7048.3695699279797</v>
      </c>
      <c r="AA722" s="200">
        <f t="shared" si="120"/>
        <v>7803.4432445662096</v>
      </c>
      <c r="AB722" s="200">
        <f t="shared" si="120"/>
        <v>8402.5055069831524</v>
      </c>
      <c r="AC722" s="200">
        <f t="shared" si="120"/>
        <v>8840.798708154307</v>
      </c>
      <c r="AD722" s="200">
        <f t="shared" si="120"/>
        <v>9239.3176011934356</v>
      </c>
      <c r="AE722" s="200">
        <f t="shared" si="120"/>
        <v>9593.6735784669872</v>
      </c>
      <c r="AF722" s="200">
        <f t="shared" si="120"/>
        <v>9775.6344324999536</v>
      </c>
      <c r="AG722" s="200">
        <f t="shared" si="120"/>
        <v>9780.511755008376</v>
      </c>
      <c r="AH722" s="202">
        <f t="shared" si="120"/>
        <v>9604.2601162558731</v>
      </c>
    </row>
    <row r="723" spans="1:35" ht="12.75" hidden="1" customHeight="1" outlineLevel="2" x14ac:dyDescent="0.25">
      <c r="A723" s="34"/>
      <c r="B723" s="140"/>
      <c r="C723" s="141"/>
    </row>
    <row r="724" spans="1:35" ht="12.75" hidden="1" customHeight="1" outlineLevel="3" x14ac:dyDescent="0.25">
      <c r="A724" s="34"/>
      <c r="B724" s="140"/>
      <c r="C724" s="141"/>
      <c r="D724" s="130" t="s">
        <v>72</v>
      </c>
    </row>
    <row r="725" spans="1:35" s="37" customFormat="1" ht="10.5" hidden="1" outlineLevel="3" x14ac:dyDescent="0.25">
      <c r="A725" s="34"/>
      <c r="B725" s="97"/>
      <c r="C725" s="125"/>
      <c r="D725" s="36" t="s">
        <v>128</v>
      </c>
      <c r="E725" s="131">
        <f>SUM(K725:AH725)</f>
        <v>0</v>
      </c>
      <c r="F725" s="203"/>
      <c r="G725" s="24"/>
      <c r="H725" s="24"/>
      <c r="I725" s="24"/>
      <c r="J725" s="24"/>
      <c r="K725" s="132">
        <f>IF(ROUND(K719-SUM(K641,K649),0)&lt;&gt;0,1,0)</f>
        <v>0</v>
      </c>
      <c r="L725" s="132">
        <f>IF(ROUND(L719-SUM(L641,L649),0)&lt;&gt;0,1,0)</f>
        <v>0</v>
      </c>
      <c r="M725" s="132">
        <f>IF(ROUND(M719-SUM(M641,M649),0)&lt;&gt;0,1,0)</f>
        <v>0</v>
      </c>
      <c r="N725" s="132">
        <f>IF(ROUND(N719-SUM(N641,N649),0)&lt;&gt;0,1,0)</f>
        <v>0</v>
      </c>
      <c r="O725" s="132">
        <f>IF(ROUND(O719-SUM(O641,O649),0)&lt;&gt;0,1,0)</f>
        <v>0</v>
      </c>
      <c r="P725" s="132">
        <f t="shared" ref="P725:AH725" si="121">IF(ROUND(P719-SUM(P641,P649),0)&lt;&gt;0,1,0)</f>
        <v>0</v>
      </c>
      <c r="Q725" s="132">
        <f t="shared" si="121"/>
        <v>0</v>
      </c>
      <c r="R725" s="132">
        <f t="shared" si="121"/>
        <v>0</v>
      </c>
      <c r="S725" s="132">
        <f t="shared" si="121"/>
        <v>0</v>
      </c>
      <c r="T725" s="132">
        <f t="shared" si="121"/>
        <v>0</v>
      </c>
      <c r="U725" s="132">
        <f t="shared" si="121"/>
        <v>0</v>
      </c>
      <c r="V725" s="132">
        <f t="shared" si="121"/>
        <v>0</v>
      </c>
      <c r="W725" s="132">
        <f t="shared" si="121"/>
        <v>0</v>
      </c>
      <c r="X725" s="132">
        <f t="shared" si="121"/>
        <v>0</v>
      </c>
      <c r="Y725" s="132">
        <f t="shared" si="121"/>
        <v>0</v>
      </c>
      <c r="Z725" s="132">
        <f t="shared" si="121"/>
        <v>0</v>
      </c>
      <c r="AA725" s="132">
        <f t="shared" si="121"/>
        <v>0</v>
      </c>
      <c r="AB725" s="132">
        <f t="shared" si="121"/>
        <v>0</v>
      </c>
      <c r="AC725" s="132">
        <f t="shared" si="121"/>
        <v>0</v>
      </c>
      <c r="AD725" s="132">
        <f t="shared" si="121"/>
        <v>0</v>
      </c>
      <c r="AE725" s="132">
        <f t="shared" si="121"/>
        <v>0</v>
      </c>
      <c r="AF725" s="132">
        <f t="shared" si="121"/>
        <v>0</v>
      </c>
      <c r="AG725" s="132">
        <f t="shared" si="121"/>
        <v>0</v>
      </c>
      <c r="AH725" s="132">
        <f t="shared" si="121"/>
        <v>0</v>
      </c>
    </row>
    <row r="726" spans="1:35" ht="12.75" hidden="1" customHeight="1" outlineLevel="3" x14ac:dyDescent="0.25">
      <c r="A726" s="34"/>
      <c r="B726" s="140"/>
      <c r="C726" s="141"/>
      <c r="D726" s="36" t="s">
        <v>150</v>
      </c>
      <c r="E726" s="131">
        <f>SUM(K726:AH726)</f>
        <v>0</v>
      </c>
      <c r="K726" s="132">
        <f>IF(ROUND(K715-'[1]Hist&amp;Budget_WC'!BT$269,0)&lt;&gt;0,1,0)</f>
        <v>0</v>
      </c>
      <c r="L726" s="132">
        <f>IF(ROUND(L715-'[1]Hist&amp;Budget_WC'!BU$269,0)&lt;&gt;0,1,0)</f>
        <v>0</v>
      </c>
      <c r="M726" s="132">
        <f>IF(ROUND(M715-'[1]Hist&amp;Budget_WC'!BV$269,0)&lt;&gt;0,1,0)</f>
        <v>0</v>
      </c>
      <c r="N726" s="132">
        <f>IF(ROUND(N715-'[1]Hist&amp;Budget_WC'!BW$269,0)&lt;&gt;0,1,0)</f>
        <v>0</v>
      </c>
      <c r="O726" s="132">
        <f>IF(ROUND(O715-[1]Calcs_Sew!O$246,0)&lt;&gt;0,1,0)</f>
        <v>0</v>
      </c>
      <c r="P726" s="132">
        <f>IF(ROUND(P715-[1]Calcs_Sew!P$246,0)&lt;&gt;0,1,0)</f>
        <v>0</v>
      </c>
      <c r="Q726" s="132">
        <f>IF(ROUND(Q715-[1]Calcs_Sew!Q$246,0)&lt;&gt;0,1,0)</f>
        <v>0</v>
      </c>
      <c r="R726" s="132">
        <f>IF(ROUND(R715-[1]Calcs_Sew!R$246,0)&lt;&gt;0,1,0)</f>
        <v>0</v>
      </c>
      <c r="S726" s="132">
        <f>IF(ROUND(S715-[1]Calcs_Sew!S$246,0)&lt;&gt;0,1,0)</f>
        <v>0</v>
      </c>
      <c r="T726" s="132">
        <f>IF(ROUND(T715-[1]Calcs_Sew!T$246,0)&lt;&gt;0,1,0)</f>
        <v>0</v>
      </c>
      <c r="U726" s="132">
        <f>IF(ROUND(U715-[1]Calcs_Sew!U$246,0)&lt;&gt;0,1,0)</f>
        <v>0</v>
      </c>
      <c r="V726" s="132">
        <f>IF(ROUND(V715-[1]Calcs_Sew!V$246,0)&lt;&gt;0,1,0)</f>
        <v>0</v>
      </c>
      <c r="W726" s="132">
        <f>IF(ROUND(W715-[1]Calcs_Sew!W$246,0)&lt;&gt;0,1,0)</f>
        <v>0</v>
      </c>
      <c r="X726" s="132">
        <f>IF(ROUND(X715-[1]Calcs_Sew!X$246,0)&lt;&gt;0,1,0)</f>
        <v>0</v>
      </c>
      <c r="Y726" s="132">
        <f>IF(ROUND(Y715-[1]Calcs_Sew!Y$246,0)&lt;&gt;0,1,0)</f>
        <v>0</v>
      </c>
      <c r="Z726" s="132">
        <f>IF(ROUND(Z715-[1]Calcs_Sew!Z$246,0)&lt;&gt;0,1,0)</f>
        <v>0</v>
      </c>
      <c r="AA726" s="132">
        <f>IF(ROUND(AA715-[1]Calcs_Sew!AA$246,0)&lt;&gt;0,1,0)</f>
        <v>0</v>
      </c>
      <c r="AB726" s="132">
        <f>IF(ROUND(AB715-[1]Calcs_Sew!AB$246,0)&lt;&gt;0,1,0)</f>
        <v>0</v>
      </c>
      <c r="AC726" s="132">
        <f>IF(ROUND(AC715-[1]Calcs_Sew!AC$246,0)&lt;&gt;0,1,0)</f>
        <v>0</v>
      </c>
      <c r="AD726" s="132">
        <f>IF(ROUND(AD715-[1]Calcs_Sew!AD$246,0)&lt;&gt;0,1,0)</f>
        <v>0</v>
      </c>
      <c r="AE726" s="132">
        <f>IF(ROUND(AE715-[1]Calcs_Sew!AE$246,0)&lt;&gt;0,1,0)</f>
        <v>0</v>
      </c>
      <c r="AF726" s="132">
        <f>IF(ROUND(AF715-[1]Calcs_Sew!AF$246,0)&lt;&gt;0,1,0)</f>
        <v>0</v>
      </c>
      <c r="AG726" s="132">
        <f>IF(ROUND(AG715-[1]Calcs_Sew!AG$246,0)&lt;&gt;0,1,0)</f>
        <v>0</v>
      </c>
      <c r="AH726" s="132">
        <f>IF(ROUND(AH715-[1]Calcs_Sew!AH$246,0)&lt;&gt;0,1,0)</f>
        <v>0</v>
      </c>
    </row>
    <row r="727" spans="1:35" ht="12.75" hidden="1" customHeight="1" outlineLevel="1" collapsed="1" x14ac:dyDescent="0.25">
      <c r="A727" s="34"/>
    </row>
    <row r="728" spans="1:35" s="10" customFormat="1" ht="13" collapsed="1" x14ac:dyDescent="0.2">
      <c r="A728" s="32">
        <f ca="1">MAX(MAX($A$2:A727),$A$2*[1]Tables_A!$F$52)+Sxn</f>
        <v>2307</v>
      </c>
      <c r="B728" s="49" t="str">
        <f>[1]Gen_WC!$D$52</f>
        <v>Waste</v>
      </c>
      <c r="C728" s="7"/>
      <c r="D728" s="7"/>
      <c r="E728" s="8"/>
      <c r="F728" s="8"/>
      <c r="G728" s="8"/>
      <c r="H728" s="8"/>
      <c r="I728" s="8"/>
      <c r="J728" s="8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</row>
    <row r="729" spans="1:35" ht="12.75" hidden="1" customHeight="1" outlineLevel="1" x14ac:dyDescent="0.3">
      <c r="A729" s="34"/>
      <c r="D729" s="162"/>
      <c r="E729" s="143"/>
      <c r="F729" s="143"/>
      <c r="G729" s="143"/>
      <c r="H729" s="143"/>
      <c r="I729" s="25"/>
      <c r="J729" s="25"/>
      <c r="K729" s="25"/>
      <c r="L729" s="25"/>
      <c r="M729" s="25"/>
      <c r="N729" s="25"/>
      <c r="O729" s="223"/>
      <c r="P729" s="232"/>
      <c r="Q729" s="232"/>
      <c r="R729" s="232"/>
      <c r="S729" s="232"/>
      <c r="T729" s="232"/>
      <c r="U729" s="232"/>
      <c r="V729" s="232"/>
      <c r="W729" s="232"/>
      <c r="X729" s="232"/>
      <c r="Y729" s="232"/>
      <c r="Z729" s="232"/>
      <c r="AA729" s="232"/>
      <c r="AB729" s="232"/>
      <c r="AC729" s="232"/>
      <c r="AD729" s="232"/>
      <c r="AE729" s="232"/>
      <c r="AF729" s="232"/>
      <c r="AG729" s="232"/>
      <c r="AH729" s="232"/>
      <c r="AI729" s="232"/>
    </row>
    <row r="730" spans="1:35" s="37" customFormat="1" ht="12" hidden="1" outlineLevel="2" x14ac:dyDescent="0.25">
      <c r="A730" s="34"/>
      <c r="B730" s="39">
        <f ca="1">MAX($A$7:B729)+Sbsxn</f>
        <v>2307.0100000000002</v>
      </c>
      <c r="C730" s="40" t="str">
        <f>PLC</f>
        <v>Comprehensive Income Statement</v>
      </c>
      <c r="D730" s="50"/>
      <c r="E730" s="24"/>
      <c r="F730" s="24"/>
      <c r="G730" s="24"/>
      <c r="H730" s="24"/>
      <c r="I730" s="24"/>
      <c r="J730" s="24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  <c r="AB730" s="51"/>
      <c r="AC730" s="51"/>
      <c r="AD730" s="51"/>
      <c r="AE730" s="51"/>
      <c r="AF730" s="51"/>
      <c r="AG730" s="51"/>
      <c r="AH730" s="51"/>
    </row>
    <row r="731" spans="1:35" s="37" customFormat="1" ht="12.5" hidden="1" outlineLevel="2" thickBot="1" x14ac:dyDescent="0.3">
      <c r="A731" s="34"/>
      <c r="B731" s="39"/>
      <c r="C731" s="48"/>
      <c r="D731" s="50"/>
      <c r="E731" s="24"/>
      <c r="F731" s="24"/>
      <c r="G731" s="24"/>
      <c r="H731" s="24"/>
      <c r="I731" s="24"/>
      <c r="J731" s="24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  <c r="AB731" s="51"/>
      <c r="AC731" s="51"/>
      <c r="AD731" s="51"/>
      <c r="AE731" s="51"/>
      <c r="AF731" s="51"/>
      <c r="AG731" s="51"/>
      <c r="AH731" s="51"/>
    </row>
    <row r="732" spans="1:35" s="69" customFormat="1" ht="13.4" hidden="1" customHeight="1" outlineLevel="2" x14ac:dyDescent="0.3">
      <c r="A732" s="65"/>
      <c r="B732" s="39"/>
      <c r="C732" s="48"/>
      <c r="D732" s="66" t="str">
        <f>MdlClient&amp;" Long Term Financial Plan "&amp;$E$39</f>
        <v>Federation Council Long Term Financial Plan 2021/22 - 2031/32</v>
      </c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8"/>
    </row>
    <row r="733" spans="1:35" s="69" customFormat="1" ht="13.4" hidden="1" customHeight="1" outlineLevel="2" thickBot="1" x14ac:dyDescent="0.35">
      <c r="A733" s="65"/>
      <c r="B733" s="39"/>
      <c r="C733" s="48"/>
      <c r="D733" s="70" t="str">
        <f>B728&amp;" - Income Statement Projections"</f>
        <v>Waste - Income Statement Projections</v>
      </c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  <c r="AA733" s="71"/>
      <c r="AB733" s="71"/>
      <c r="AC733" s="71"/>
      <c r="AD733" s="71"/>
      <c r="AE733" s="71"/>
      <c r="AF733" s="71"/>
      <c r="AG733" s="71"/>
      <c r="AH733" s="72"/>
    </row>
    <row r="734" spans="1:35" s="69" customFormat="1" ht="24.5" hidden="1" outlineLevel="2" thickBot="1" x14ac:dyDescent="0.35">
      <c r="A734" s="65"/>
      <c r="B734" s="39"/>
      <c r="C734" s="48"/>
      <c r="D734" s="73"/>
      <c r="E734" s="74"/>
      <c r="F734" s="74"/>
      <c r="G734" s="74"/>
      <c r="H734" s="74"/>
      <c r="I734" s="74"/>
      <c r="J734" s="74"/>
      <c r="K734" s="75" t="s">
        <v>41</v>
      </c>
      <c r="L734" s="75" t="s">
        <v>41</v>
      </c>
      <c r="M734" s="75" t="s">
        <v>41</v>
      </c>
      <c r="N734" s="76" t="s">
        <v>42</v>
      </c>
      <c r="O734" s="77" t="s">
        <v>43</v>
      </c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78"/>
      <c r="AE734" s="78"/>
      <c r="AF734" s="78"/>
      <c r="AG734" s="78"/>
      <c r="AH734" s="79"/>
    </row>
    <row r="735" spans="1:35" s="69" customFormat="1" ht="12" hidden="1" outlineLevel="2" x14ac:dyDescent="0.3">
      <c r="A735" s="65"/>
      <c r="B735" s="39"/>
      <c r="C735" s="48"/>
      <c r="D735" s="80" t="s">
        <v>44</v>
      </c>
      <c r="E735" s="81"/>
      <c r="F735" s="81"/>
      <c r="G735" s="81"/>
      <c r="H735" s="81"/>
      <c r="I735" s="81"/>
      <c r="J735" s="82"/>
      <c r="K735" s="84">
        <f>YEAR(K$29)</f>
        <v>2019</v>
      </c>
      <c r="L735" s="84">
        <f t="shared" ref="L735:AH735" si="122">YEAR(L$29)</f>
        <v>2020</v>
      </c>
      <c r="M735" s="84">
        <f t="shared" si="122"/>
        <v>2021</v>
      </c>
      <c r="N735" s="85">
        <f t="shared" si="122"/>
        <v>2022</v>
      </c>
      <c r="O735" s="86">
        <f t="shared" si="122"/>
        <v>2023</v>
      </c>
      <c r="P735" s="87">
        <f t="shared" si="122"/>
        <v>2024</v>
      </c>
      <c r="Q735" s="87">
        <f t="shared" si="122"/>
        <v>2025</v>
      </c>
      <c r="R735" s="87">
        <f t="shared" si="122"/>
        <v>2026</v>
      </c>
      <c r="S735" s="87">
        <f t="shared" si="122"/>
        <v>2027</v>
      </c>
      <c r="T735" s="87">
        <f t="shared" si="122"/>
        <v>2028</v>
      </c>
      <c r="U735" s="87">
        <f t="shared" si="122"/>
        <v>2029</v>
      </c>
      <c r="V735" s="87">
        <f t="shared" si="122"/>
        <v>2030</v>
      </c>
      <c r="W735" s="87">
        <f t="shared" si="122"/>
        <v>2031</v>
      </c>
      <c r="X735" s="87">
        <f t="shared" si="122"/>
        <v>2032</v>
      </c>
      <c r="Y735" s="87">
        <f t="shared" si="122"/>
        <v>2033</v>
      </c>
      <c r="Z735" s="87">
        <f t="shared" si="122"/>
        <v>2034</v>
      </c>
      <c r="AA735" s="87">
        <f t="shared" si="122"/>
        <v>2035</v>
      </c>
      <c r="AB735" s="87">
        <f t="shared" si="122"/>
        <v>2036</v>
      </c>
      <c r="AC735" s="87">
        <f t="shared" si="122"/>
        <v>2037</v>
      </c>
      <c r="AD735" s="87">
        <f t="shared" si="122"/>
        <v>2038</v>
      </c>
      <c r="AE735" s="87">
        <f t="shared" si="122"/>
        <v>2039</v>
      </c>
      <c r="AF735" s="87">
        <f t="shared" si="122"/>
        <v>2040</v>
      </c>
      <c r="AG735" s="87">
        <f t="shared" si="122"/>
        <v>2041</v>
      </c>
      <c r="AH735" s="88">
        <f t="shared" si="122"/>
        <v>2042</v>
      </c>
    </row>
    <row r="736" spans="1:35" s="69" customFormat="1" ht="12.5" hidden="1" outlineLevel="2" thickBot="1" x14ac:dyDescent="0.35">
      <c r="A736" s="65"/>
      <c r="B736" s="39"/>
      <c r="C736" s="48"/>
      <c r="D736" s="134"/>
      <c r="E736" s="90"/>
      <c r="F736" s="90"/>
      <c r="G736" s="90"/>
      <c r="H736" s="90"/>
      <c r="I736" s="90"/>
      <c r="J736" s="91"/>
      <c r="K736" s="92" t="s">
        <v>45</v>
      </c>
      <c r="L736" s="92" t="str">
        <f>$K$62</f>
        <v>$000s</v>
      </c>
      <c r="M736" s="92" t="str">
        <f t="shared" ref="M736:AH736" si="123">$K$62</f>
        <v>$000s</v>
      </c>
      <c r="N736" s="93" t="str">
        <f t="shared" si="123"/>
        <v>$000s</v>
      </c>
      <c r="O736" s="94" t="str">
        <f t="shared" si="123"/>
        <v>$000s</v>
      </c>
      <c r="P736" s="95" t="str">
        <f t="shared" si="123"/>
        <v>$000s</v>
      </c>
      <c r="Q736" s="95" t="str">
        <f t="shared" si="123"/>
        <v>$000s</v>
      </c>
      <c r="R736" s="95" t="str">
        <f t="shared" si="123"/>
        <v>$000s</v>
      </c>
      <c r="S736" s="95" t="str">
        <f t="shared" si="123"/>
        <v>$000s</v>
      </c>
      <c r="T736" s="95" t="str">
        <f t="shared" si="123"/>
        <v>$000s</v>
      </c>
      <c r="U736" s="95" t="str">
        <f t="shared" si="123"/>
        <v>$000s</v>
      </c>
      <c r="V736" s="95" t="str">
        <f t="shared" si="123"/>
        <v>$000s</v>
      </c>
      <c r="W736" s="95" t="str">
        <f t="shared" si="123"/>
        <v>$000s</v>
      </c>
      <c r="X736" s="95" t="str">
        <f t="shared" si="123"/>
        <v>$000s</v>
      </c>
      <c r="Y736" s="95" t="str">
        <f t="shared" si="123"/>
        <v>$000s</v>
      </c>
      <c r="Z736" s="95" t="str">
        <f t="shared" si="123"/>
        <v>$000s</v>
      </c>
      <c r="AA736" s="95" t="str">
        <f t="shared" si="123"/>
        <v>$000s</v>
      </c>
      <c r="AB736" s="95" t="str">
        <f t="shared" si="123"/>
        <v>$000s</v>
      </c>
      <c r="AC736" s="95" t="str">
        <f t="shared" si="123"/>
        <v>$000s</v>
      </c>
      <c r="AD736" s="95" t="str">
        <f t="shared" si="123"/>
        <v>$000s</v>
      </c>
      <c r="AE736" s="95" t="str">
        <f t="shared" si="123"/>
        <v>$000s</v>
      </c>
      <c r="AF736" s="95" t="str">
        <f t="shared" si="123"/>
        <v>$000s</v>
      </c>
      <c r="AG736" s="95" t="str">
        <f t="shared" si="123"/>
        <v>$000s</v>
      </c>
      <c r="AH736" s="96" t="str">
        <f t="shared" si="123"/>
        <v>$000s</v>
      </c>
    </row>
    <row r="737" spans="1:34" s="37" customFormat="1" ht="10.5" hidden="1" outlineLevel="2" x14ac:dyDescent="0.25">
      <c r="A737" s="34"/>
      <c r="B737" s="97"/>
      <c r="C737" s="98"/>
      <c r="D737" s="99"/>
      <c r="E737" s="24"/>
      <c r="F737" s="24"/>
      <c r="G737" s="24"/>
      <c r="H737" s="24"/>
      <c r="I737" s="24"/>
      <c r="J737" s="24"/>
      <c r="K737" s="100"/>
      <c r="L737" s="101"/>
      <c r="M737" s="10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1"/>
      <c r="AF737" s="51"/>
      <c r="AG737" s="51"/>
      <c r="AH737" s="102"/>
    </row>
    <row r="738" spans="1:34" s="37" customFormat="1" ht="10.5" hidden="1" outlineLevel="2" x14ac:dyDescent="0.25">
      <c r="A738" s="34"/>
      <c r="B738" s="97"/>
      <c r="C738" s="98"/>
      <c r="D738" s="103" t="s">
        <v>46</v>
      </c>
      <c r="E738" s="24"/>
      <c r="F738" s="24"/>
      <c r="G738" s="24"/>
      <c r="H738" s="24"/>
      <c r="I738" s="24"/>
      <c r="J738" s="24"/>
      <c r="K738" s="100"/>
      <c r="L738" s="101"/>
      <c r="M738" s="10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  <c r="AD738" s="51"/>
      <c r="AE738" s="51"/>
      <c r="AF738" s="51"/>
      <c r="AG738" s="51"/>
      <c r="AH738" s="102"/>
    </row>
    <row r="739" spans="1:34" s="37" customFormat="1" ht="10.5" hidden="1" outlineLevel="2" x14ac:dyDescent="0.25">
      <c r="A739" s="34"/>
      <c r="B739" s="97"/>
      <c r="C739" s="98"/>
      <c r="D739" s="104" t="s">
        <v>47</v>
      </c>
      <c r="E739" s="24"/>
      <c r="F739" s="24"/>
      <c r="G739" s="24"/>
      <c r="H739" s="24"/>
      <c r="I739" s="24"/>
      <c r="J739" s="24"/>
      <c r="K739" s="105">
        <f>'[1]Hist&amp;Budget_WC'!CN$43</f>
        <v>1705</v>
      </c>
      <c r="L739" s="105">
        <f>'[1]Hist&amp;Budget_WC'!CO$43</f>
        <v>1803</v>
      </c>
      <c r="M739" s="105">
        <f>'[1]Hist&amp;Budget_WC'!CP$43</f>
        <v>1890</v>
      </c>
      <c r="N739" s="106">
        <f>[1]Calcs_Waste!N$34</f>
        <v>2038</v>
      </c>
      <c r="O739" s="106">
        <f>[1]Calcs_Waste!O$34</f>
        <v>2013</v>
      </c>
      <c r="P739" s="106">
        <f>[1]Calcs_Waste!P$34</f>
        <v>2063.3249999999998</v>
      </c>
      <c r="Q739" s="106">
        <f>[1]Calcs_Waste!Q$34</f>
        <v>2114.9081249999999</v>
      </c>
      <c r="R739" s="106">
        <f>[1]Calcs_Waste!R$34</f>
        <v>2167.780828125</v>
      </c>
      <c r="S739" s="106">
        <f>[1]Calcs_Waste!S$34</f>
        <v>2221.9753488281244</v>
      </c>
      <c r="T739" s="106">
        <f>[1]Calcs_Waste!T$34</f>
        <v>2277.5247325488276</v>
      </c>
      <c r="U739" s="106">
        <f>[1]Calcs_Waste!U$34</f>
        <v>2334.4628508625478</v>
      </c>
      <c r="V739" s="106">
        <f>[1]Calcs_Waste!V$34</f>
        <v>2392.8244221341115</v>
      </c>
      <c r="W739" s="106">
        <f>[1]Calcs_Waste!W$34</f>
        <v>2452.6450326874638</v>
      </c>
      <c r="X739" s="106">
        <f>[1]Calcs_Waste!X$34</f>
        <v>2513.96115850465</v>
      </c>
      <c r="Y739" s="106">
        <f>[1]Calcs_Waste!Y$34</f>
        <v>2576.8101874672661</v>
      </c>
      <c r="Z739" s="106">
        <f>[1]Calcs_Waste!Z$34</f>
        <v>2641.2304421539475</v>
      </c>
      <c r="AA739" s="106">
        <f>[1]Calcs_Waste!AA$34</f>
        <v>2707.2612032077959</v>
      </c>
      <c r="AB739" s="106">
        <f>[1]Calcs_Waste!AB$34</f>
        <v>2774.9427332879909</v>
      </c>
      <c r="AC739" s="106">
        <f>[1]Calcs_Waste!AC$34</f>
        <v>2844.3163016201902</v>
      </c>
      <c r="AD739" s="106">
        <f>[1]Calcs_Waste!AD$34</f>
        <v>2915.4242091606948</v>
      </c>
      <c r="AE739" s="106">
        <f>[1]Calcs_Waste!AE$34</f>
        <v>2988.3098143897118</v>
      </c>
      <c r="AF739" s="106">
        <f>[1]Calcs_Waste!AF$34</f>
        <v>3063.017559749454</v>
      </c>
      <c r="AG739" s="106">
        <f>[1]Calcs_Waste!AG$34</f>
        <v>3139.5929987431905</v>
      </c>
      <c r="AH739" s="107">
        <f>[1]Calcs_Waste!AH$34</f>
        <v>3218.0828237117698</v>
      </c>
    </row>
    <row r="740" spans="1:34" s="37" customFormat="1" ht="10.5" hidden="1" outlineLevel="2" x14ac:dyDescent="0.25">
      <c r="A740" s="34"/>
      <c r="B740" s="97"/>
      <c r="C740" s="98"/>
      <c r="D740" s="104" t="s">
        <v>48</v>
      </c>
      <c r="E740" s="24"/>
      <c r="F740" s="24"/>
      <c r="G740" s="24"/>
      <c r="H740" s="24"/>
      <c r="I740" s="24"/>
      <c r="J740" s="24"/>
      <c r="K740" s="105">
        <f>SUM('[1]Hist&amp;Budget_WC'!CN$44:CN$46,'[1]Hist&amp;Budget_WC'!CN$55)</f>
        <v>0</v>
      </c>
      <c r="L740" s="105">
        <f>SUM('[1]Hist&amp;Budget_WC'!CO$44:CO$46,'[1]Hist&amp;Budget_WC'!CO$55)</f>
        <v>0</v>
      </c>
      <c r="M740" s="105">
        <f>SUM('[1]Hist&amp;Budget_WC'!CP$44:CP$46,'[1]Hist&amp;Budget_WC'!CP$55)</f>
        <v>0</v>
      </c>
      <c r="N740" s="106">
        <f>SUM([1]Calcs_Waste!N$35:N$37,[1]Calcs_Waste!N$46)</f>
        <v>0</v>
      </c>
      <c r="O740" s="106">
        <f>SUM([1]Calcs_Waste!O$35:O$37,[1]Calcs_Waste!O$46)</f>
        <v>0</v>
      </c>
      <c r="P740" s="106">
        <f>SUM([1]Calcs_Waste!P$35:P$37,[1]Calcs_Waste!P$46)</f>
        <v>0</v>
      </c>
      <c r="Q740" s="106">
        <f>SUM([1]Calcs_Waste!Q$35:Q$37,[1]Calcs_Waste!Q$46)</f>
        <v>0</v>
      </c>
      <c r="R740" s="106">
        <f>SUM([1]Calcs_Waste!R$35:R$37,[1]Calcs_Waste!R$46)</f>
        <v>0</v>
      </c>
      <c r="S740" s="106">
        <f>SUM([1]Calcs_Waste!S$35:S$37,[1]Calcs_Waste!S$46)</f>
        <v>0</v>
      </c>
      <c r="T740" s="106">
        <f>SUM([1]Calcs_Waste!T$35:T$37,[1]Calcs_Waste!T$46)</f>
        <v>0</v>
      </c>
      <c r="U740" s="106">
        <f>SUM([1]Calcs_Waste!U$35:U$37,[1]Calcs_Waste!U$46)</f>
        <v>0</v>
      </c>
      <c r="V740" s="106">
        <f>SUM([1]Calcs_Waste!V$35:V$37,[1]Calcs_Waste!V$46)</f>
        <v>0</v>
      </c>
      <c r="W740" s="106">
        <f>SUM([1]Calcs_Waste!W$35:W$37,[1]Calcs_Waste!W$46)</f>
        <v>0</v>
      </c>
      <c r="X740" s="106">
        <f>SUM([1]Calcs_Waste!X$35:X$37,[1]Calcs_Waste!X$46)</f>
        <v>0</v>
      </c>
      <c r="Y740" s="106">
        <f>SUM([1]Calcs_Waste!Y$35:Y$37,[1]Calcs_Waste!Y$46)</f>
        <v>0</v>
      </c>
      <c r="Z740" s="106">
        <f>SUM([1]Calcs_Waste!Z$35:Z$37,[1]Calcs_Waste!Z$46)</f>
        <v>0</v>
      </c>
      <c r="AA740" s="106">
        <f>SUM([1]Calcs_Waste!AA$35:AA$37,[1]Calcs_Waste!AA$46)</f>
        <v>0</v>
      </c>
      <c r="AB740" s="106">
        <f>SUM([1]Calcs_Waste!AB$35:AB$37,[1]Calcs_Waste!AB$46)</f>
        <v>0</v>
      </c>
      <c r="AC740" s="106">
        <f>SUM([1]Calcs_Waste!AC$35:AC$37,[1]Calcs_Waste!AC$46)</f>
        <v>0</v>
      </c>
      <c r="AD740" s="106">
        <f>SUM([1]Calcs_Waste!AD$35:AD$37,[1]Calcs_Waste!AD$46)</f>
        <v>0</v>
      </c>
      <c r="AE740" s="106">
        <f>SUM([1]Calcs_Waste!AE$35:AE$37,[1]Calcs_Waste!AE$46)</f>
        <v>0</v>
      </c>
      <c r="AF740" s="106">
        <f>SUM([1]Calcs_Waste!AF$35:AF$37,[1]Calcs_Waste!AF$46)</f>
        <v>0</v>
      </c>
      <c r="AG740" s="106">
        <f>SUM([1]Calcs_Waste!AG$35:AG$37,[1]Calcs_Waste!AG$46)</f>
        <v>0</v>
      </c>
      <c r="AH740" s="107">
        <f>SUM([1]Calcs_Waste!AH$35:AH$37,[1]Calcs_Waste!AH$46)</f>
        <v>0</v>
      </c>
    </row>
    <row r="741" spans="1:34" s="37" customFormat="1" ht="10.5" hidden="1" outlineLevel="2" x14ac:dyDescent="0.25">
      <c r="A741" s="34"/>
      <c r="B741" s="97"/>
      <c r="C741" s="98"/>
      <c r="D741" s="104" t="s">
        <v>49</v>
      </c>
      <c r="E741" s="24"/>
      <c r="F741" s="24"/>
      <c r="G741" s="24"/>
      <c r="H741" s="24"/>
      <c r="I741" s="24"/>
      <c r="J741" s="24"/>
      <c r="K741" s="105">
        <f>'[1]Hist&amp;Budget_WC'!CN$66</f>
        <v>13</v>
      </c>
      <c r="L741" s="105">
        <f>'[1]Hist&amp;Budget_WC'!CO$66</f>
        <v>8</v>
      </c>
      <c r="M741" s="105">
        <f>'[1]Hist&amp;Budget_WC'!CP$66</f>
        <v>5</v>
      </c>
      <c r="N741" s="106">
        <f>[1]Calcs_Waste!N$57</f>
        <v>13</v>
      </c>
      <c r="O741" s="106">
        <f>[1]Calcs_Waste!O$57</f>
        <v>13</v>
      </c>
      <c r="P741" s="106">
        <f>[1]Calcs_Waste!P$57</f>
        <v>13</v>
      </c>
      <c r="Q741" s="106">
        <f>[1]Calcs_Waste!Q$57</f>
        <v>13</v>
      </c>
      <c r="R741" s="106">
        <f>[1]Calcs_Waste!R$57</f>
        <v>13</v>
      </c>
      <c r="S741" s="106">
        <f>[1]Calcs_Waste!S$57</f>
        <v>13</v>
      </c>
      <c r="T741" s="106">
        <f>[1]Calcs_Waste!T$57</f>
        <v>13</v>
      </c>
      <c r="U741" s="106">
        <f>[1]Calcs_Waste!U$57</f>
        <v>13</v>
      </c>
      <c r="V741" s="106">
        <f>[1]Calcs_Waste!V$57</f>
        <v>13</v>
      </c>
      <c r="W741" s="106">
        <f>[1]Calcs_Waste!W$57</f>
        <v>13</v>
      </c>
      <c r="X741" s="106">
        <f>[1]Calcs_Waste!X$57</f>
        <v>13</v>
      </c>
      <c r="Y741" s="106">
        <f>[1]Calcs_Waste!Y$57</f>
        <v>13</v>
      </c>
      <c r="Z741" s="106">
        <f>[1]Calcs_Waste!Z$57</f>
        <v>13</v>
      </c>
      <c r="AA741" s="106">
        <f>[1]Calcs_Waste!AA$57</f>
        <v>13</v>
      </c>
      <c r="AB741" s="106">
        <f>[1]Calcs_Waste!AB$57</f>
        <v>13</v>
      </c>
      <c r="AC741" s="106">
        <f>[1]Calcs_Waste!AC$57</f>
        <v>13</v>
      </c>
      <c r="AD741" s="106">
        <f>[1]Calcs_Waste!AD$57</f>
        <v>13</v>
      </c>
      <c r="AE741" s="106">
        <f>[1]Calcs_Waste!AE$57</f>
        <v>13</v>
      </c>
      <c r="AF741" s="106">
        <f>[1]Calcs_Waste!AF$57</f>
        <v>13</v>
      </c>
      <c r="AG741" s="106">
        <f>[1]Calcs_Waste!AG$57</f>
        <v>13</v>
      </c>
      <c r="AH741" s="107">
        <f>[1]Calcs_Waste!AH$57</f>
        <v>13</v>
      </c>
    </row>
    <row r="742" spans="1:34" s="37" customFormat="1" ht="10.5" hidden="1" outlineLevel="2" x14ac:dyDescent="0.25">
      <c r="A742" s="34"/>
      <c r="B742" s="97"/>
      <c r="C742" s="98"/>
      <c r="D742" s="104" t="s">
        <v>50</v>
      </c>
      <c r="E742" s="24"/>
      <c r="F742" s="24"/>
      <c r="G742" s="24"/>
      <c r="H742" s="24"/>
      <c r="I742" s="24"/>
      <c r="J742" s="24"/>
      <c r="K742" s="105">
        <f>SUM('[1]Hist&amp;Budget_WC'!CN$56:CN$61,'[1]Hist&amp;Budget_WC'!CN$67)</f>
        <v>0</v>
      </c>
      <c r="L742" s="105">
        <f>SUM('[1]Hist&amp;Budget_WC'!CO$56:CO$61,'[1]Hist&amp;Budget_WC'!CO$67)</f>
        <v>1</v>
      </c>
      <c r="M742" s="105">
        <f>SUM('[1]Hist&amp;Budget_WC'!CP$56:CP$61,'[1]Hist&amp;Budget_WC'!CP$67)</f>
        <v>0</v>
      </c>
      <c r="N742" s="106">
        <f>SUM([1]Calcs_Waste!N$47:N$52,[1]Calcs_Waste!N$58)</f>
        <v>0</v>
      </c>
      <c r="O742" s="106">
        <f>SUM([1]Calcs_Waste!O$47:O$52,[1]Calcs_Waste!O$58)</f>
        <v>0</v>
      </c>
      <c r="P742" s="106">
        <f>SUM([1]Calcs_Waste!P$47:P$52,[1]Calcs_Waste!P$58)</f>
        <v>0</v>
      </c>
      <c r="Q742" s="106">
        <f>SUM([1]Calcs_Waste!Q$47:Q$52,[1]Calcs_Waste!Q$58)</f>
        <v>0</v>
      </c>
      <c r="R742" s="106">
        <f>SUM([1]Calcs_Waste!R$47:R$52,[1]Calcs_Waste!R$58)</f>
        <v>0</v>
      </c>
      <c r="S742" s="106">
        <f>SUM([1]Calcs_Waste!S$47:S$52,[1]Calcs_Waste!S$58)</f>
        <v>0</v>
      </c>
      <c r="T742" s="106">
        <f>SUM([1]Calcs_Waste!T$47:T$52,[1]Calcs_Waste!T$58)</f>
        <v>0</v>
      </c>
      <c r="U742" s="106">
        <f>SUM([1]Calcs_Waste!U$47:U$52,[1]Calcs_Waste!U$58)</f>
        <v>0</v>
      </c>
      <c r="V742" s="106">
        <f>SUM([1]Calcs_Waste!V$47:V$52,[1]Calcs_Waste!V$58)</f>
        <v>0</v>
      </c>
      <c r="W742" s="106">
        <f>SUM([1]Calcs_Waste!W$47:W$52,[1]Calcs_Waste!W$58)</f>
        <v>0</v>
      </c>
      <c r="X742" s="106">
        <f>SUM([1]Calcs_Waste!X$47:X$52,[1]Calcs_Waste!X$58)</f>
        <v>0</v>
      </c>
      <c r="Y742" s="106">
        <f>SUM([1]Calcs_Waste!Y$47:Y$52,[1]Calcs_Waste!Y$58)</f>
        <v>0</v>
      </c>
      <c r="Z742" s="106">
        <f>SUM([1]Calcs_Waste!Z$47:Z$52,[1]Calcs_Waste!Z$58)</f>
        <v>0</v>
      </c>
      <c r="AA742" s="106">
        <f>SUM([1]Calcs_Waste!AA$47:AA$52,[1]Calcs_Waste!AA$58)</f>
        <v>0</v>
      </c>
      <c r="AB742" s="106">
        <f>SUM([1]Calcs_Waste!AB$47:AB$52,[1]Calcs_Waste!AB$58)</f>
        <v>0</v>
      </c>
      <c r="AC742" s="106">
        <f>SUM([1]Calcs_Waste!AC$47:AC$52,[1]Calcs_Waste!AC$58)</f>
        <v>0</v>
      </c>
      <c r="AD742" s="106">
        <f>SUM([1]Calcs_Waste!AD$47:AD$52,[1]Calcs_Waste!AD$58)</f>
        <v>0</v>
      </c>
      <c r="AE742" s="106">
        <f>SUM([1]Calcs_Waste!AE$47:AE$52,[1]Calcs_Waste!AE$58)</f>
        <v>0</v>
      </c>
      <c r="AF742" s="106">
        <f>SUM([1]Calcs_Waste!AF$47:AF$52,[1]Calcs_Waste!AF$58)</f>
        <v>0</v>
      </c>
      <c r="AG742" s="106">
        <f>SUM([1]Calcs_Waste!AG$47:AG$52,[1]Calcs_Waste!AG$58)</f>
        <v>0</v>
      </c>
      <c r="AH742" s="107">
        <f>SUM([1]Calcs_Waste!AH$47:AH$52,[1]Calcs_Waste!AH$58)</f>
        <v>0</v>
      </c>
    </row>
    <row r="743" spans="1:34" s="37" customFormat="1" ht="10.5" hidden="1" outlineLevel="2" x14ac:dyDescent="0.25">
      <c r="A743" s="34"/>
      <c r="B743" s="97"/>
      <c r="C743" s="98"/>
      <c r="D743" s="104" t="s">
        <v>51</v>
      </c>
      <c r="E743" s="24"/>
      <c r="F743" s="24"/>
      <c r="G743" s="24"/>
      <c r="H743" s="24"/>
      <c r="I743" s="24"/>
      <c r="J743" s="24"/>
      <c r="K743" s="105">
        <f>SUM('[1]Hist&amp;Budget_WC'!CN$47:CN$48,'[1]Hist&amp;Budget_WC'!CN$53:CN$54)</f>
        <v>75</v>
      </c>
      <c r="L743" s="105">
        <f>SUM('[1]Hist&amp;Budget_WC'!CO$47:CO$48,'[1]Hist&amp;Budget_WC'!CO$53:CO$54)</f>
        <v>81</v>
      </c>
      <c r="M743" s="105">
        <f>SUM('[1]Hist&amp;Budget_WC'!CP$47:CP$48,'[1]Hist&amp;Budget_WC'!CP$53:CP$54)</f>
        <v>80</v>
      </c>
      <c r="N743" s="106">
        <f>SUM([1]Calcs_Waste!N$38:N$39,[1]Calcs_Waste!N$44:N$45)</f>
        <v>80</v>
      </c>
      <c r="O743" s="106">
        <f>SUM([1]Calcs_Waste!O$38:O$39,[1]Calcs_Waste!O$44:O$45)</f>
        <v>80</v>
      </c>
      <c r="P743" s="106">
        <f>SUM([1]Calcs_Waste!P$38:P$39,[1]Calcs_Waste!P$44:P$45)</f>
        <v>82</v>
      </c>
      <c r="Q743" s="106">
        <f>SUM([1]Calcs_Waste!Q$38:Q$39,[1]Calcs_Waste!Q$44:Q$45)</f>
        <v>84.05</v>
      </c>
      <c r="R743" s="106">
        <f>SUM([1]Calcs_Waste!R$38:R$39,[1]Calcs_Waste!R$44:R$45)</f>
        <v>86.15124999999999</v>
      </c>
      <c r="S743" s="106">
        <f>SUM([1]Calcs_Waste!S$38:S$39,[1]Calcs_Waste!S$44:S$45)</f>
        <v>88.305031249999985</v>
      </c>
      <c r="T743" s="106">
        <f>SUM([1]Calcs_Waste!T$38:T$39,[1]Calcs_Waste!T$44:T$45)</f>
        <v>90.512657031249972</v>
      </c>
      <c r="U743" s="106">
        <f>SUM([1]Calcs_Waste!U$38:U$39,[1]Calcs_Waste!U$44:U$45)</f>
        <v>92.775473457031211</v>
      </c>
      <c r="V743" s="106">
        <f>SUM([1]Calcs_Waste!V$38:V$39,[1]Calcs_Waste!V$44:V$45)</f>
        <v>95.094860293456975</v>
      </c>
      <c r="W743" s="106">
        <f>SUM([1]Calcs_Waste!W$38:W$39,[1]Calcs_Waste!W$44:W$45)</f>
        <v>97.472231800793395</v>
      </c>
      <c r="X743" s="106">
        <f>SUM([1]Calcs_Waste!X$38:X$39,[1]Calcs_Waste!X$44:X$45)</f>
        <v>99.909037595813217</v>
      </c>
      <c r="Y743" s="106">
        <f>SUM([1]Calcs_Waste!Y$38:Y$39,[1]Calcs_Waste!Y$44:Y$45)</f>
        <v>102.40676353570854</v>
      </c>
      <c r="Z743" s="106">
        <f>SUM([1]Calcs_Waste!Z$38:Z$39,[1]Calcs_Waste!Z$44:Z$45)</f>
        <v>104.96693262410125</v>
      </c>
      <c r="AA743" s="106">
        <f>SUM([1]Calcs_Waste!AA$38:AA$39,[1]Calcs_Waste!AA$44:AA$45)</f>
        <v>107.59110593970377</v>
      </c>
      <c r="AB743" s="106">
        <f>SUM([1]Calcs_Waste!AB$38:AB$39,[1]Calcs_Waste!AB$44:AB$45)</f>
        <v>110.28088358819636</v>
      </c>
      <c r="AC743" s="106">
        <f>SUM([1]Calcs_Waste!AC$38:AC$39,[1]Calcs_Waste!AC$44:AC$45)</f>
        <v>113.03790567790125</v>
      </c>
      <c r="AD743" s="106">
        <f>SUM([1]Calcs_Waste!AD$38:AD$39,[1]Calcs_Waste!AD$44:AD$45)</f>
        <v>115.86385331984877</v>
      </c>
      <c r="AE743" s="106">
        <f>SUM([1]Calcs_Waste!AE$38:AE$39,[1]Calcs_Waste!AE$44:AE$45)</f>
        <v>118.76044965284498</v>
      </c>
      <c r="AF743" s="106">
        <f>SUM([1]Calcs_Waste!AF$38:AF$39,[1]Calcs_Waste!AF$44:AF$45)</f>
        <v>121.7294608941661</v>
      </c>
      <c r="AG743" s="106">
        <f>SUM([1]Calcs_Waste!AG$38:AG$39,[1]Calcs_Waste!AG$44:AG$45)</f>
        <v>124.77269741652023</v>
      </c>
      <c r="AH743" s="107">
        <f>SUM([1]Calcs_Waste!AH$38:AH$39,[1]Calcs_Waste!AH$44:AH$45)</f>
        <v>127.89201485193323</v>
      </c>
    </row>
    <row r="744" spans="1:34" s="37" customFormat="1" ht="10.5" hidden="1" outlineLevel="2" x14ac:dyDescent="0.25">
      <c r="A744" s="34"/>
      <c r="B744" s="97"/>
      <c r="C744" s="98"/>
      <c r="D744" s="104" t="s">
        <v>52</v>
      </c>
      <c r="E744" s="24"/>
      <c r="F744" s="24"/>
      <c r="G744" s="24"/>
      <c r="H744" s="24"/>
      <c r="I744" s="24"/>
      <c r="J744" s="24"/>
      <c r="K744" s="105">
        <f>SUM('[1]Hist&amp;Budget_WC'!CN$49:CN$50,'[1]Hist&amp;Budget_WC'!CN$52)</f>
        <v>0</v>
      </c>
      <c r="L744" s="105">
        <f>SUM('[1]Hist&amp;Budget_WC'!CO$49:CO$50,'[1]Hist&amp;Budget_WC'!CO$52)</f>
        <v>0</v>
      </c>
      <c r="M744" s="105">
        <f>SUM('[1]Hist&amp;Budget_WC'!CP$49:CP$50,'[1]Hist&amp;Budget_WC'!CP$52)</f>
        <v>0</v>
      </c>
      <c r="N744" s="106">
        <f>SUM([1]Calcs_Waste!N$40:N$41,[1]Calcs_Waste!N$43)</f>
        <v>0</v>
      </c>
      <c r="O744" s="106">
        <f>SUM([1]Calcs_Waste!O$40:O$41,[1]Calcs_Waste!O$43)</f>
        <v>0</v>
      </c>
      <c r="P744" s="106">
        <f>SUM([1]Calcs_Waste!P$40:P$41,[1]Calcs_Waste!P$43)</f>
        <v>0</v>
      </c>
      <c r="Q744" s="106">
        <f>SUM([1]Calcs_Waste!Q$40:Q$41,[1]Calcs_Waste!Q$43)</f>
        <v>0</v>
      </c>
      <c r="R744" s="106">
        <f>SUM([1]Calcs_Waste!R$40:R$41,[1]Calcs_Waste!R$43)</f>
        <v>0</v>
      </c>
      <c r="S744" s="106">
        <f>SUM([1]Calcs_Waste!S$40:S$41,[1]Calcs_Waste!S$43)</f>
        <v>0</v>
      </c>
      <c r="T744" s="106">
        <f>SUM([1]Calcs_Waste!T$40:T$41,[1]Calcs_Waste!T$43)</f>
        <v>0</v>
      </c>
      <c r="U744" s="106">
        <f>SUM([1]Calcs_Waste!U$40:U$41,[1]Calcs_Waste!U$43)</f>
        <v>0</v>
      </c>
      <c r="V744" s="106">
        <f>SUM([1]Calcs_Waste!V$40:V$41,[1]Calcs_Waste!V$43)</f>
        <v>0</v>
      </c>
      <c r="W744" s="106">
        <f>SUM([1]Calcs_Waste!W$40:W$41,[1]Calcs_Waste!W$43)</f>
        <v>0</v>
      </c>
      <c r="X744" s="106">
        <f>SUM([1]Calcs_Waste!X$40:X$41,[1]Calcs_Waste!X$43)</f>
        <v>0</v>
      </c>
      <c r="Y744" s="106">
        <f>SUM([1]Calcs_Waste!Y$40:Y$41,[1]Calcs_Waste!Y$43)</f>
        <v>0</v>
      </c>
      <c r="Z744" s="106">
        <f>SUM([1]Calcs_Waste!Z$40:Z$41,[1]Calcs_Waste!Z$43)</f>
        <v>0</v>
      </c>
      <c r="AA744" s="106">
        <f>SUM([1]Calcs_Waste!AA$40:AA$41,[1]Calcs_Waste!AA$43)</f>
        <v>0</v>
      </c>
      <c r="AB744" s="106">
        <f>SUM([1]Calcs_Waste!AB$40:AB$41,[1]Calcs_Waste!AB$43)</f>
        <v>0</v>
      </c>
      <c r="AC744" s="106">
        <f>SUM([1]Calcs_Waste!AC$40:AC$41,[1]Calcs_Waste!AC$43)</f>
        <v>0</v>
      </c>
      <c r="AD744" s="106">
        <f>SUM([1]Calcs_Waste!AD$40:AD$41,[1]Calcs_Waste!AD$43)</f>
        <v>0</v>
      </c>
      <c r="AE744" s="106">
        <f>SUM([1]Calcs_Waste!AE$40:AE$41,[1]Calcs_Waste!AE$43)</f>
        <v>0</v>
      </c>
      <c r="AF744" s="106">
        <f>SUM([1]Calcs_Waste!AF$40:AF$41,[1]Calcs_Waste!AF$43)</f>
        <v>0</v>
      </c>
      <c r="AG744" s="106">
        <f>SUM([1]Calcs_Waste!AG$40:AG$41,[1]Calcs_Waste!AG$43)</f>
        <v>0</v>
      </c>
      <c r="AH744" s="107">
        <f>SUM([1]Calcs_Waste!AH$40:AH$41,[1]Calcs_Waste!AH$43)</f>
        <v>0</v>
      </c>
    </row>
    <row r="745" spans="1:34" s="37" customFormat="1" ht="10.5" hidden="1" outlineLevel="2" x14ac:dyDescent="0.25">
      <c r="A745" s="34"/>
      <c r="B745" s="97"/>
      <c r="C745" s="98"/>
      <c r="D745" s="104" t="s">
        <v>53</v>
      </c>
      <c r="E745" s="24"/>
      <c r="F745" s="24"/>
      <c r="G745" s="24"/>
      <c r="H745" s="24"/>
      <c r="I745" s="24"/>
      <c r="J745" s="24"/>
      <c r="K745" s="105">
        <f>'[1]Hist&amp;Budget_WC'!CN$51</f>
        <v>0</v>
      </c>
      <c r="L745" s="105">
        <f>'[1]Hist&amp;Budget_WC'!CO$51</f>
        <v>0</v>
      </c>
      <c r="M745" s="105">
        <f>'[1]Hist&amp;Budget_WC'!CP$51</f>
        <v>0</v>
      </c>
      <c r="N745" s="106">
        <f>[1]Calcs_Waste!N$42</f>
        <v>0</v>
      </c>
      <c r="O745" s="106">
        <f>[1]Calcs_Waste!O$42</f>
        <v>0</v>
      </c>
      <c r="P745" s="106">
        <f>[1]Calcs_Waste!P$42</f>
        <v>0</v>
      </c>
      <c r="Q745" s="106">
        <f>[1]Calcs_Waste!Q$42</f>
        <v>0</v>
      </c>
      <c r="R745" s="106">
        <f>[1]Calcs_Waste!R$42</f>
        <v>0</v>
      </c>
      <c r="S745" s="106">
        <f>[1]Calcs_Waste!S$42</f>
        <v>0</v>
      </c>
      <c r="T745" s="106">
        <f>[1]Calcs_Waste!T$42</f>
        <v>0</v>
      </c>
      <c r="U745" s="106">
        <f>[1]Calcs_Waste!U$42</f>
        <v>0</v>
      </c>
      <c r="V745" s="106">
        <f>[1]Calcs_Waste!V$42</f>
        <v>0</v>
      </c>
      <c r="W745" s="106">
        <f>[1]Calcs_Waste!W$42</f>
        <v>0</v>
      </c>
      <c r="X745" s="106">
        <f>[1]Calcs_Waste!X$42</f>
        <v>0</v>
      </c>
      <c r="Y745" s="106">
        <f>[1]Calcs_Waste!Y$42</f>
        <v>0</v>
      </c>
      <c r="Z745" s="106">
        <f>[1]Calcs_Waste!Z$42</f>
        <v>0</v>
      </c>
      <c r="AA745" s="106">
        <f>[1]Calcs_Waste!AA$42</f>
        <v>0</v>
      </c>
      <c r="AB745" s="106">
        <f>[1]Calcs_Waste!AB$42</f>
        <v>0</v>
      </c>
      <c r="AC745" s="106">
        <f>[1]Calcs_Waste!AC$42</f>
        <v>0</v>
      </c>
      <c r="AD745" s="106">
        <f>[1]Calcs_Waste!AD$42</f>
        <v>0</v>
      </c>
      <c r="AE745" s="106">
        <f>[1]Calcs_Waste!AE$42</f>
        <v>0</v>
      </c>
      <c r="AF745" s="106">
        <f>[1]Calcs_Waste!AF$42</f>
        <v>0</v>
      </c>
      <c r="AG745" s="106">
        <f>[1]Calcs_Waste!AG$42</f>
        <v>0</v>
      </c>
      <c r="AH745" s="107">
        <f>[1]Calcs_Waste!AH$42</f>
        <v>0</v>
      </c>
    </row>
    <row r="746" spans="1:34" s="37" customFormat="1" ht="10.5" hidden="1" outlineLevel="2" x14ac:dyDescent="0.25">
      <c r="A746" s="34"/>
      <c r="B746" s="97"/>
      <c r="C746" s="98"/>
      <c r="D746" s="104" t="s">
        <v>54</v>
      </c>
      <c r="E746" s="24"/>
      <c r="F746" s="24"/>
      <c r="G746" s="24"/>
      <c r="H746" s="24"/>
      <c r="I746" s="24"/>
      <c r="J746" s="24"/>
      <c r="K746" s="105">
        <f>MAX(0,'[1]Hist&amp;Budget_WC'!CN$104)+MAX(0,'[1]Hist&amp;Budget_WC'!CN$105)+MAX(0,'[1]Hist&amp;Budget_WC'!CN$108)+MAX(0,'[1]Hist&amp;Budget_WC'!CN$109)+MAX(0,'[1]Hist&amp;Budget_WC'!CN$110)</f>
        <v>0</v>
      </c>
      <c r="L746" s="105">
        <f>MAX(0,'[1]Hist&amp;Budget_WC'!CO$104)+MAX(0,'[1]Hist&amp;Budget_WC'!CO$105)+MAX(0,'[1]Hist&amp;Budget_WC'!CO$108)+MAX(0,'[1]Hist&amp;Budget_WC'!CO$109)+MAX(0,'[1]Hist&amp;Budget_WC'!CO$110)</f>
        <v>0</v>
      </c>
      <c r="M746" s="105">
        <f>MAX(0,'[1]Hist&amp;Budget_WC'!CP$104)+MAX(0,'[1]Hist&amp;Budget_WC'!CP$105)+MAX(0,'[1]Hist&amp;Budget_WC'!CP$108)+MAX(0,'[1]Hist&amp;Budget_WC'!CP$109)+MAX(0,'[1]Hist&amp;Budget_WC'!CP$110)</f>
        <v>0</v>
      </c>
      <c r="N746" s="106">
        <f>MAX(0,[1]Calcs_Waste!N$95)+MAX(0,[1]Calcs_Waste!N$96)+MAX(0,[1]Calcs_Waste!N$99)+MAX(0,[1]Calcs_Waste!N$100)+MAX(0,[1]Calcs_Waste!N$101)</f>
        <v>0</v>
      </c>
      <c r="O746" s="106">
        <f>MAX(0,[1]Calcs_Waste!O$95)+MAX(0,[1]Calcs_Waste!O$96)+MAX(0,[1]Calcs_Waste!O$99)+MAX(0,[1]Calcs_Waste!O$100)+MAX(0,[1]Calcs_Waste!O$101)</f>
        <v>0</v>
      </c>
      <c r="P746" s="106">
        <f>MAX(0,[1]Calcs_Waste!P$95)+MAX(0,[1]Calcs_Waste!P$96)+MAX(0,[1]Calcs_Waste!P$99)+MAX(0,[1]Calcs_Waste!P$100)+MAX(0,[1]Calcs_Waste!P$101)</f>
        <v>0</v>
      </c>
      <c r="Q746" s="106">
        <f>MAX(0,[1]Calcs_Waste!Q$95)+MAX(0,[1]Calcs_Waste!Q$96)+MAX(0,[1]Calcs_Waste!Q$99)+MAX(0,[1]Calcs_Waste!Q$100)+MAX(0,[1]Calcs_Waste!Q$101)</f>
        <v>0</v>
      </c>
      <c r="R746" s="106">
        <f>MAX(0,[1]Calcs_Waste!R$95)+MAX(0,[1]Calcs_Waste!R$96)+MAX(0,[1]Calcs_Waste!R$99)+MAX(0,[1]Calcs_Waste!R$100)+MAX(0,[1]Calcs_Waste!R$101)</f>
        <v>0</v>
      </c>
      <c r="S746" s="106">
        <f>MAX(0,[1]Calcs_Waste!S$95)+MAX(0,[1]Calcs_Waste!S$96)+MAX(0,[1]Calcs_Waste!S$99)+MAX(0,[1]Calcs_Waste!S$100)+MAX(0,[1]Calcs_Waste!S$101)</f>
        <v>0</v>
      </c>
      <c r="T746" s="106">
        <f>MAX(0,[1]Calcs_Waste!T$95)+MAX(0,[1]Calcs_Waste!T$96)+MAX(0,[1]Calcs_Waste!T$99)+MAX(0,[1]Calcs_Waste!T$100)+MAX(0,[1]Calcs_Waste!T$101)</f>
        <v>0</v>
      </c>
      <c r="U746" s="106">
        <f>MAX(0,[1]Calcs_Waste!U$95)+MAX(0,[1]Calcs_Waste!U$96)+MAX(0,[1]Calcs_Waste!U$99)+MAX(0,[1]Calcs_Waste!U$100)+MAX(0,[1]Calcs_Waste!U$101)</f>
        <v>0</v>
      </c>
      <c r="V746" s="106">
        <f>MAX(0,[1]Calcs_Waste!V$95)+MAX(0,[1]Calcs_Waste!V$96)+MAX(0,[1]Calcs_Waste!V$99)+MAX(0,[1]Calcs_Waste!V$100)+MAX(0,[1]Calcs_Waste!V$101)</f>
        <v>0</v>
      </c>
      <c r="W746" s="106">
        <f>MAX(0,[1]Calcs_Waste!W$95)+MAX(0,[1]Calcs_Waste!W$96)+MAX(0,[1]Calcs_Waste!W$99)+MAX(0,[1]Calcs_Waste!W$100)+MAX(0,[1]Calcs_Waste!W$101)</f>
        <v>0</v>
      </c>
      <c r="X746" s="106">
        <f>MAX(0,[1]Calcs_Waste!X$95)+MAX(0,[1]Calcs_Waste!X$96)+MAX(0,[1]Calcs_Waste!X$99)+MAX(0,[1]Calcs_Waste!X$100)+MAX(0,[1]Calcs_Waste!X$101)</f>
        <v>0</v>
      </c>
      <c r="Y746" s="106">
        <f>MAX(0,[1]Calcs_Waste!Y$95)+MAX(0,[1]Calcs_Waste!Y$96)+MAX(0,[1]Calcs_Waste!Y$99)+MAX(0,[1]Calcs_Waste!Y$100)+MAX(0,[1]Calcs_Waste!Y$101)</f>
        <v>0</v>
      </c>
      <c r="Z746" s="106">
        <f>MAX(0,[1]Calcs_Waste!Z$95)+MAX(0,[1]Calcs_Waste!Z$96)+MAX(0,[1]Calcs_Waste!Z$99)+MAX(0,[1]Calcs_Waste!Z$100)+MAX(0,[1]Calcs_Waste!Z$101)</f>
        <v>0</v>
      </c>
      <c r="AA746" s="106">
        <f>MAX(0,[1]Calcs_Waste!AA$95)+MAX(0,[1]Calcs_Waste!AA$96)+MAX(0,[1]Calcs_Waste!AA$99)+MAX(0,[1]Calcs_Waste!AA$100)+MAX(0,[1]Calcs_Waste!AA$101)</f>
        <v>0</v>
      </c>
      <c r="AB746" s="106">
        <f>MAX(0,[1]Calcs_Waste!AB$95)+MAX(0,[1]Calcs_Waste!AB$96)+MAX(0,[1]Calcs_Waste!AB$99)+MAX(0,[1]Calcs_Waste!AB$100)+MAX(0,[1]Calcs_Waste!AB$101)</f>
        <v>0</v>
      </c>
      <c r="AC746" s="106">
        <f>MAX(0,[1]Calcs_Waste!AC$95)+MAX(0,[1]Calcs_Waste!AC$96)+MAX(0,[1]Calcs_Waste!AC$99)+MAX(0,[1]Calcs_Waste!AC$100)+MAX(0,[1]Calcs_Waste!AC$101)</f>
        <v>0</v>
      </c>
      <c r="AD746" s="106">
        <f>MAX(0,[1]Calcs_Waste!AD$95)+MAX(0,[1]Calcs_Waste!AD$96)+MAX(0,[1]Calcs_Waste!AD$99)+MAX(0,[1]Calcs_Waste!AD$100)+MAX(0,[1]Calcs_Waste!AD$101)</f>
        <v>0</v>
      </c>
      <c r="AE746" s="106">
        <f>MAX(0,[1]Calcs_Waste!AE$95)+MAX(0,[1]Calcs_Waste!AE$96)+MAX(0,[1]Calcs_Waste!AE$99)+MAX(0,[1]Calcs_Waste!AE$100)+MAX(0,[1]Calcs_Waste!AE$101)</f>
        <v>0</v>
      </c>
      <c r="AF746" s="106">
        <f>MAX(0,[1]Calcs_Waste!AF$95)+MAX(0,[1]Calcs_Waste!AF$96)+MAX(0,[1]Calcs_Waste!AF$99)+MAX(0,[1]Calcs_Waste!AF$100)+MAX(0,[1]Calcs_Waste!AF$101)</f>
        <v>0</v>
      </c>
      <c r="AG746" s="106">
        <f>MAX(0,[1]Calcs_Waste!AG$95)+MAX(0,[1]Calcs_Waste!AG$96)+MAX(0,[1]Calcs_Waste!AG$99)+MAX(0,[1]Calcs_Waste!AG$100)+MAX(0,[1]Calcs_Waste!AG$101)</f>
        <v>0</v>
      </c>
      <c r="AH746" s="107">
        <f>MAX(0,[1]Calcs_Waste!AH$95)+MAX(0,[1]Calcs_Waste!AH$96)+MAX(0,[1]Calcs_Waste!AH$99)+MAX(0,[1]Calcs_Waste!AH$100)+MAX(0,[1]Calcs_Waste!AH$101)</f>
        <v>0</v>
      </c>
    </row>
    <row r="747" spans="1:34" s="37" customFormat="1" ht="10.5" hidden="1" outlineLevel="2" x14ac:dyDescent="0.25">
      <c r="A747" s="34"/>
      <c r="B747" s="97"/>
      <c r="C747" s="98"/>
      <c r="D747" s="104" t="s">
        <v>55</v>
      </c>
      <c r="E747" s="24"/>
      <c r="F747" s="24"/>
      <c r="G747" s="24"/>
      <c r="H747" s="24"/>
      <c r="I747" s="24"/>
      <c r="J747" s="24"/>
      <c r="K747" s="105">
        <f>'[1]Hist&amp;Budget_WC'!CN$106</f>
        <v>0</v>
      </c>
      <c r="L747" s="105">
        <f>'[1]Hist&amp;Budget_WC'!CO$106</f>
        <v>0</v>
      </c>
      <c r="M747" s="105">
        <f>'[1]Hist&amp;Budget_WC'!CP$106</f>
        <v>0</v>
      </c>
      <c r="N747" s="106">
        <f>[1]Calcs_Waste!N$97</f>
        <v>0</v>
      </c>
      <c r="O747" s="106">
        <f>[1]Calcs_Waste!O$97</f>
        <v>0</v>
      </c>
      <c r="P747" s="106">
        <f>[1]Calcs_Waste!P$97</f>
        <v>0</v>
      </c>
      <c r="Q747" s="106">
        <f>[1]Calcs_Waste!Q$97</f>
        <v>0</v>
      </c>
      <c r="R747" s="106">
        <f>[1]Calcs_Waste!R$97</f>
        <v>0</v>
      </c>
      <c r="S747" s="106">
        <f>[1]Calcs_Waste!S$97</f>
        <v>0</v>
      </c>
      <c r="T747" s="106">
        <f>[1]Calcs_Waste!T$97</f>
        <v>0</v>
      </c>
      <c r="U747" s="106">
        <f>[1]Calcs_Waste!U$97</f>
        <v>0</v>
      </c>
      <c r="V747" s="106">
        <f>[1]Calcs_Waste!V$97</f>
        <v>0</v>
      </c>
      <c r="W747" s="106">
        <f>[1]Calcs_Waste!W$97</f>
        <v>0</v>
      </c>
      <c r="X747" s="106">
        <f>[1]Calcs_Waste!X$97</f>
        <v>0</v>
      </c>
      <c r="Y747" s="106">
        <f>[1]Calcs_Waste!Y$97</f>
        <v>0</v>
      </c>
      <c r="Z747" s="106">
        <f>[1]Calcs_Waste!Z$97</f>
        <v>0</v>
      </c>
      <c r="AA747" s="106">
        <f>[1]Calcs_Waste!AA$97</f>
        <v>0</v>
      </c>
      <c r="AB747" s="106">
        <f>[1]Calcs_Waste!AB$97</f>
        <v>0</v>
      </c>
      <c r="AC747" s="106">
        <f>[1]Calcs_Waste!AC$97</f>
        <v>0</v>
      </c>
      <c r="AD747" s="106">
        <f>[1]Calcs_Waste!AD$97</f>
        <v>0</v>
      </c>
      <c r="AE747" s="106">
        <f>[1]Calcs_Waste!AE$97</f>
        <v>0</v>
      </c>
      <c r="AF747" s="106">
        <f>[1]Calcs_Waste!AF$97</f>
        <v>0</v>
      </c>
      <c r="AG747" s="106">
        <f>[1]Calcs_Waste!AG$97</f>
        <v>0</v>
      </c>
      <c r="AH747" s="107">
        <f>[1]Calcs_Waste!AH$97</f>
        <v>0</v>
      </c>
    </row>
    <row r="748" spans="1:34" s="37" customFormat="1" ht="10.5" hidden="1" outlineLevel="2" x14ac:dyDescent="0.25">
      <c r="A748" s="34"/>
      <c r="B748" s="97"/>
      <c r="C748" s="98"/>
      <c r="D748" s="104" t="s">
        <v>56</v>
      </c>
      <c r="E748" s="24"/>
      <c r="F748" s="24"/>
      <c r="G748" s="24"/>
      <c r="H748" s="24"/>
      <c r="I748" s="24"/>
      <c r="J748" s="24"/>
      <c r="K748" s="105">
        <f>MAX(0,'[1]Hist&amp;Budget_WC'!CN$111)</f>
        <v>0</v>
      </c>
      <c r="L748" s="105">
        <f>MAX(0,'[1]Hist&amp;Budget_WC'!CO$111)</f>
        <v>0</v>
      </c>
      <c r="M748" s="105">
        <f>MAX(0,'[1]Hist&amp;Budget_WC'!CP$111)</f>
        <v>0</v>
      </c>
      <c r="N748" s="106">
        <f>MAX(0,[1]Calcs_Waste!N$102)</f>
        <v>0</v>
      </c>
      <c r="O748" s="106">
        <f>MAX(0,[1]Calcs_Waste!O$102)</f>
        <v>0</v>
      </c>
      <c r="P748" s="106">
        <f>MAX(0,[1]Calcs_Waste!P$102)</f>
        <v>0</v>
      </c>
      <c r="Q748" s="106">
        <f>MAX(0,[1]Calcs_Waste!Q$102)</f>
        <v>0</v>
      </c>
      <c r="R748" s="106">
        <f>MAX(0,[1]Calcs_Waste!R$102)</f>
        <v>0</v>
      </c>
      <c r="S748" s="106">
        <f>MAX(0,[1]Calcs_Waste!S$102)</f>
        <v>0</v>
      </c>
      <c r="T748" s="106">
        <f>MAX(0,[1]Calcs_Waste!T$102)</f>
        <v>0</v>
      </c>
      <c r="U748" s="106">
        <f>MAX(0,[1]Calcs_Waste!U$102)</f>
        <v>0</v>
      </c>
      <c r="V748" s="106">
        <f>MAX(0,[1]Calcs_Waste!V$102)</f>
        <v>0</v>
      </c>
      <c r="W748" s="106">
        <f>MAX(0,[1]Calcs_Waste!W$102)</f>
        <v>0</v>
      </c>
      <c r="X748" s="106">
        <f>MAX(0,[1]Calcs_Waste!X$102)</f>
        <v>0</v>
      </c>
      <c r="Y748" s="106">
        <f>MAX(0,[1]Calcs_Waste!Y$102)</f>
        <v>0</v>
      </c>
      <c r="Z748" s="106">
        <f>MAX(0,[1]Calcs_Waste!Z$102)</f>
        <v>0</v>
      </c>
      <c r="AA748" s="106">
        <f>MAX(0,[1]Calcs_Waste!AA$102)</f>
        <v>0</v>
      </c>
      <c r="AB748" s="106">
        <f>MAX(0,[1]Calcs_Waste!AB$102)</f>
        <v>0</v>
      </c>
      <c r="AC748" s="106">
        <f>MAX(0,[1]Calcs_Waste!AC$102)</f>
        <v>0</v>
      </c>
      <c r="AD748" s="106">
        <f>MAX(0,[1]Calcs_Waste!AD$102)</f>
        <v>0</v>
      </c>
      <c r="AE748" s="106">
        <f>MAX(0,[1]Calcs_Waste!AE$102)</f>
        <v>0</v>
      </c>
      <c r="AF748" s="106">
        <f>MAX(0,[1]Calcs_Waste!AF$102)</f>
        <v>0</v>
      </c>
      <c r="AG748" s="106">
        <f>MAX(0,[1]Calcs_Waste!AG$102)</f>
        <v>0</v>
      </c>
      <c r="AH748" s="107">
        <f>MAX(0,[1]Calcs_Waste!AH$102)</f>
        <v>0</v>
      </c>
    </row>
    <row r="749" spans="1:34" s="37" customFormat="1" ht="10.5" hidden="1" outlineLevel="2" x14ac:dyDescent="0.25">
      <c r="A749" s="34"/>
      <c r="B749" s="97"/>
      <c r="C749" s="98"/>
      <c r="D749" s="108" t="s">
        <v>57</v>
      </c>
      <c r="E749" s="109"/>
      <c r="F749" s="109"/>
      <c r="G749" s="109"/>
      <c r="H749" s="109"/>
      <c r="I749" s="109"/>
      <c r="J749" s="109"/>
      <c r="K749" s="110">
        <f t="shared" ref="K749:AH749" si="124">SUM(K739:K748)</f>
        <v>1793</v>
      </c>
      <c r="L749" s="110">
        <f t="shared" si="124"/>
        <v>1893</v>
      </c>
      <c r="M749" s="110">
        <f t="shared" si="124"/>
        <v>1975</v>
      </c>
      <c r="N749" s="111">
        <f t="shared" si="124"/>
        <v>2131</v>
      </c>
      <c r="O749" s="111">
        <f t="shared" si="124"/>
        <v>2106</v>
      </c>
      <c r="P749" s="111">
        <f t="shared" si="124"/>
        <v>2158.3249999999998</v>
      </c>
      <c r="Q749" s="111">
        <f t="shared" si="124"/>
        <v>2211.9581250000001</v>
      </c>
      <c r="R749" s="111">
        <f t="shared" si="124"/>
        <v>2266.9320781249999</v>
      </c>
      <c r="S749" s="111">
        <f t="shared" si="124"/>
        <v>2323.2803800781244</v>
      </c>
      <c r="T749" s="111">
        <f t="shared" si="124"/>
        <v>2381.0373895800776</v>
      </c>
      <c r="U749" s="111">
        <f t="shared" si="124"/>
        <v>2440.2383243195791</v>
      </c>
      <c r="V749" s="111">
        <f t="shared" si="124"/>
        <v>2500.9192824275683</v>
      </c>
      <c r="W749" s="111">
        <f t="shared" si="124"/>
        <v>2563.1172644882572</v>
      </c>
      <c r="X749" s="111">
        <f t="shared" si="124"/>
        <v>2626.8701961004631</v>
      </c>
      <c r="Y749" s="111">
        <f t="shared" si="124"/>
        <v>2692.2169510029748</v>
      </c>
      <c r="Z749" s="111">
        <f t="shared" si="124"/>
        <v>2759.1973747780489</v>
      </c>
      <c r="AA749" s="111">
        <f t="shared" si="124"/>
        <v>2827.8523091474999</v>
      </c>
      <c r="AB749" s="111">
        <f t="shared" si="124"/>
        <v>2898.2236168761874</v>
      </c>
      <c r="AC749" s="111">
        <f t="shared" si="124"/>
        <v>2970.3542072980913</v>
      </c>
      <c r="AD749" s="111">
        <f t="shared" si="124"/>
        <v>3044.2880624805434</v>
      </c>
      <c r="AE749" s="111">
        <f t="shared" si="124"/>
        <v>3120.070264042557</v>
      </c>
      <c r="AF749" s="111">
        <f t="shared" si="124"/>
        <v>3197.7470206436201</v>
      </c>
      <c r="AG749" s="111">
        <f t="shared" si="124"/>
        <v>3277.3656961597108</v>
      </c>
      <c r="AH749" s="112">
        <f t="shared" si="124"/>
        <v>3358.9748385637031</v>
      </c>
    </row>
    <row r="750" spans="1:34" s="37" customFormat="1" ht="10.5" hidden="1" outlineLevel="2" x14ac:dyDescent="0.25">
      <c r="A750" s="34"/>
      <c r="B750" s="97"/>
      <c r="C750" s="98"/>
      <c r="D750" s="99"/>
      <c r="E750" s="24"/>
      <c r="F750" s="24"/>
      <c r="G750" s="24"/>
      <c r="H750" s="24"/>
      <c r="I750" s="24"/>
      <c r="J750" s="24"/>
      <c r="K750" s="100"/>
      <c r="L750" s="101"/>
      <c r="M750" s="10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102"/>
    </row>
    <row r="751" spans="1:34" s="37" customFormat="1" ht="10.5" hidden="1" outlineLevel="2" x14ac:dyDescent="0.25">
      <c r="A751" s="34"/>
      <c r="B751" s="97"/>
      <c r="C751" s="98"/>
      <c r="D751" s="103" t="s">
        <v>58</v>
      </c>
      <c r="E751" s="24"/>
      <c r="F751" s="24"/>
      <c r="G751" s="24"/>
      <c r="H751" s="24"/>
      <c r="I751" s="24"/>
      <c r="J751" s="24"/>
      <c r="K751" s="100"/>
      <c r="L751" s="101"/>
      <c r="M751" s="10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1"/>
      <c r="AF751" s="51"/>
      <c r="AG751" s="51"/>
      <c r="AH751" s="102"/>
    </row>
    <row r="752" spans="1:34" s="37" customFormat="1" ht="10.5" hidden="1" outlineLevel="2" x14ac:dyDescent="0.25">
      <c r="A752" s="34"/>
      <c r="B752" s="97"/>
      <c r="C752" s="98"/>
      <c r="D752" s="104" t="s">
        <v>59</v>
      </c>
      <c r="E752" s="24"/>
      <c r="F752" s="24"/>
      <c r="G752" s="24"/>
      <c r="H752" s="24"/>
      <c r="I752" s="24"/>
      <c r="J752" s="24"/>
      <c r="K752" s="105">
        <f>-SUM('[1]Hist&amp;Budget_WC'!CN$74:CN$75)</f>
        <v>228</v>
      </c>
      <c r="L752" s="105">
        <f>-SUM('[1]Hist&amp;Budget_WC'!CO$74:CO$75)</f>
        <v>217</v>
      </c>
      <c r="M752" s="105">
        <f>-SUM('[1]Hist&amp;Budget_WC'!CP$74:CP$75)</f>
        <v>213</v>
      </c>
      <c r="N752" s="106">
        <f>-SUM([1]Calcs_Waste!N$65:N$66)</f>
        <v>166</v>
      </c>
      <c r="O752" s="106">
        <f>-SUM([1]Calcs_Waste!O$65:O$66)</f>
        <v>165</v>
      </c>
      <c r="P752" s="106">
        <f>-SUM([1]Calcs_Waste!P$65:P$66)</f>
        <v>169.12499999999997</v>
      </c>
      <c r="Q752" s="106">
        <f>-SUM([1]Calcs_Waste!Q$65:Q$66)</f>
        <v>173.35312499999998</v>
      </c>
      <c r="R752" s="106">
        <f>-SUM([1]Calcs_Waste!R$65:R$66)</f>
        <v>177.68695312499997</v>
      </c>
      <c r="S752" s="106">
        <f>-SUM([1]Calcs_Waste!S$65:S$66)</f>
        <v>182.12912695312497</v>
      </c>
      <c r="T752" s="106">
        <f>-SUM([1]Calcs_Waste!T$65:T$66)</f>
        <v>186.68235512695307</v>
      </c>
      <c r="U752" s="106">
        <f>-SUM([1]Calcs_Waste!U$65:U$66)</f>
        <v>191.34941400512687</v>
      </c>
      <c r="V752" s="106">
        <f>-SUM([1]Calcs_Waste!V$65:V$66)</f>
        <v>196.13314935525503</v>
      </c>
      <c r="W752" s="106">
        <f>-SUM([1]Calcs_Waste!W$65:W$66)</f>
        <v>201.03647808913638</v>
      </c>
      <c r="X752" s="106">
        <f>-SUM([1]Calcs_Waste!X$65:X$66)</f>
        <v>206.06239004136475</v>
      </c>
      <c r="Y752" s="106">
        <f>-SUM([1]Calcs_Waste!Y$65:Y$66)</f>
        <v>211.21394979239884</v>
      </c>
      <c r="Z752" s="106">
        <f>-SUM([1]Calcs_Waste!Z$65:Z$66)</f>
        <v>216.49429853720881</v>
      </c>
      <c r="AA752" s="106">
        <f>-SUM([1]Calcs_Waste!AA$65:AA$66)</f>
        <v>221.90665600063903</v>
      </c>
      <c r="AB752" s="106">
        <f>-SUM([1]Calcs_Waste!AB$65:AB$66)</f>
        <v>227.45432240065497</v>
      </c>
      <c r="AC752" s="106">
        <f>-SUM([1]Calcs_Waste!AC$65:AC$66)</f>
        <v>233.14068046067135</v>
      </c>
      <c r="AD752" s="106">
        <f>-SUM([1]Calcs_Waste!AD$65:AD$66)</f>
        <v>238.96919747218809</v>
      </c>
      <c r="AE752" s="106">
        <f>-SUM([1]Calcs_Waste!AE$65:AE$66)</f>
        <v>244.94342740899276</v>
      </c>
      <c r="AF752" s="106">
        <f>-SUM([1]Calcs_Waste!AF$65:AF$66)</f>
        <v>251.06701309421754</v>
      </c>
      <c r="AG752" s="106">
        <f>-SUM([1]Calcs_Waste!AG$65:AG$66)</f>
        <v>257.34368842157295</v>
      </c>
      <c r="AH752" s="107">
        <f>-SUM([1]Calcs_Waste!AH$65:AH$66)</f>
        <v>263.77728063211225</v>
      </c>
    </row>
    <row r="753" spans="1:34" s="37" customFormat="1" ht="10.5" hidden="1" outlineLevel="2" x14ac:dyDescent="0.25">
      <c r="A753" s="34"/>
      <c r="B753" s="97"/>
      <c r="C753" s="98"/>
      <c r="D753" s="104" t="s">
        <v>60</v>
      </c>
      <c r="E753" s="24"/>
      <c r="F753" s="24"/>
      <c r="G753" s="24"/>
      <c r="H753" s="24"/>
      <c r="I753" s="24"/>
      <c r="J753" s="24"/>
      <c r="K753" s="105">
        <f>-SUM('[1]Hist&amp;Budget_WC'!CN$77,'[1]Hist&amp;Budget_WC'!CN$87,'[1]Hist&amp;Budget_WC'!CN$88)</f>
        <v>0</v>
      </c>
      <c r="L753" s="105">
        <f>-SUM('[1]Hist&amp;Budget_WC'!CO$77,'[1]Hist&amp;Budget_WC'!CO$87,'[1]Hist&amp;Budget_WC'!CO$88)</f>
        <v>0</v>
      </c>
      <c r="M753" s="105">
        <f>-SUM('[1]Hist&amp;Budget_WC'!CP$77,'[1]Hist&amp;Budget_WC'!CP$87,'[1]Hist&amp;Budget_WC'!CP$88)</f>
        <v>0</v>
      </c>
      <c r="N753" s="106">
        <f>-SUM([1]Calcs_Waste!N$68,[1]Calcs_Waste!N$78,[1]Calcs_Waste!N$79)</f>
        <v>0</v>
      </c>
      <c r="O753" s="106">
        <f>-SUM([1]Calcs_Waste!O$68,[1]Calcs_Waste!O$78,[1]Calcs_Waste!O$79)</f>
        <v>0</v>
      </c>
      <c r="P753" s="106">
        <f>-SUM([1]Calcs_Waste!P$68,[1]Calcs_Waste!P$78,[1]Calcs_Waste!P$79)</f>
        <v>0</v>
      </c>
      <c r="Q753" s="106">
        <f>-SUM([1]Calcs_Waste!Q$68,[1]Calcs_Waste!Q$78,[1]Calcs_Waste!Q$79)</f>
        <v>0</v>
      </c>
      <c r="R753" s="106">
        <f>-SUM([1]Calcs_Waste!R$68,[1]Calcs_Waste!R$78,[1]Calcs_Waste!R$79)</f>
        <v>0</v>
      </c>
      <c r="S753" s="106">
        <f>-SUM([1]Calcs_Waste!S$68,[1]Calcs_Waste!S$78,[1]Calcs_Waste!S$79)</f>
        <v>0</v>
      </c>
      <c r="T753" s="106">
        <f>-SUM([1]Calcs_Waste!T$68,[1]Calcs_Waste!T$78,[1]Calcs_Waste!T$79)</f>
        <v>0</v>
      </c>
      <c r="U753" s="106">
        <f>-SUM([1]Calcs_Waste!U$68,[1]Calcs_Waste!U$78,[1]Calcs_Waste!U$79)</f>
        <v>0</v>
      </c>
      <c r="V753" s="106">
        <f>-SUM([1]Calcs_Waste!V$68,[1]Calcs_Waste!V$78,[1]Calcs_Waste!V$79)</f>
        <v>0</v>
      </c>
      <c r="W753" s="106">
        <f>-SUM([1]Calcs_Waste!W$68,[1]Calcs_Waste!W$78,[1]Calcs_Waste!W$79)</f>
        <v>0</v>
      </c>
      <c r="X753" s="106">
        <f>-SUM([1]Calcs_Waste!X$68,[1]Calcs_Waste!X$78,[1]Calcs_Waste!X$79)</f>
        <v>0</v>
      </c>
      <c r="Y753" s="106">
        <f>-SUM([1]Calcs_Waste!Y$68,[1]Calcs_Waste!Y$78,[1]Calcs_Waste!Y$79)</f>
        <v>0</v>
      </c>
      <c r="Z753" s="106">
        <f>-SUM([1]Calcs_Waste!Z$68,[1]Calcs_Waste!Z$78,[1]Calcs_Waste!Z$79)</f>
        <v>0</v>
      </c>
      <c r="AA753" s="106">
        <f>-SUM([1]Calcs_Waste!AA$68,[1]Calcs_Waste!AA$78,[1]Calcs_Waste!AA$79)</f>
        <v>0</v>
      </c>
      <c r="AB753" s="106">
        <f>-SUM([1]Calcs_Waste!AB$68,[1]Calcs_Waste!AB$78,[1]Calcs_Waste!AB$79)</f>
        <v>0</v>
      </c>
      <c r="AC753" s="106">
        <f>-SUM([1]Calcs_Waste!AC$68,[1]Calcs_Waste!AC$78,[1]Calcs_Waste!AC$79)</f>
        <v>0</v>
      </c>
      <c r="AD753" s="106">
        <f>-SUM([1]Calcs_Waste!AD$68,[1]Calcs_Waste!AD$78,[1]Calcs_Waste!AD$79)</f>
        <v>0</v>
      </c>
      <c r="AE753" s="106">
        <f>-SUM([1]Calcs_Waste!AE$68,[1]Calcs_Waste!AE$78,[1]Calcs_Waste!AE$79)</f>
        <v>0</v>
      </c>
      <c r="AF753" s="106">
        <f>-SUM([1]Calcs_Waste!AF$68,[1]Calcs_Waste!AF$78,[1]Calcs_Waste!AF$79)</f>
        <v>0</v>
      </c>
      <c r="AG753" s="106">
        <f>-SUM([1]Calcs_Waste!AG$68,[1]Calcs_Waste!AG$78,[1]Calcs_Waste!AG$79)</f>
        <v>0</v>
      </c>
      <c r="AH753" s="107">
        <f>-SUM([1]Calcs_Waste!AH$68,[1]Calcs_Waste!AH$78,[1]Calcs_Waste!AH$79)</f>
        <v>0</v>
      </c>
    </row>
    <row r="754" spans="1:34" s="37" customFormat="1" ht="10.5" hidden="1" outlineLevel="2" x14ac:dyDescent="0.25">
      <c r="A754" s="34"/>
      <c r="B754" s="97"/>
      <c r="C754" s="98"/>
      <c r="D754" s="104" t="s">
        <v>61</v>
      </c>
      <c r="E754" s="24"/>
      <c r="F754" s="24"/>
      <c r="G754" s="24"/>
      <c r="H754" s="24"/>
      <c r="I754" s="24"/>
      <c r="J754" s="24"/>
      <c r="K754" s="105">
        <f>-SUM('[1]Hist&amp;Budget_WC'!CN$76)</f>
        <v>1634</v>
      </c>
      <c r="L754" s="105">
        <f>-SUM('[1]Hist&amp;Budget_WC'!CO$76)</f>
        <v>1723</v>
      </c>
      <c r="M754" s="105">
        <f>-SUM('[1]Hist&amp;Budget_WC'!CP$76)</f>
        <v>1753</v>
      </c>
      <c r="N754" s="106">
        <f>-SUM([1]Calcs_Waste!N$67)</f>
        <v>1870</v>
      </c>
      <c r="O754" s="106">
        <f>-SUM([1]Calcs_Waste!O$67)</f>
        <v>1847</v>
      </c>
      <c r="P754" s="106">
        <f>-SUM([1]Calcs_Waste!P$67)</f>
        <v>1893.1749999999997</v>
      </c>
      <c r="Q754" s="106">
        <f>-SUM([1]Calcs_Waste!Q$67)</f>
        <v>1940.5043749999998</v>
      </c>
      <c r="R754" s="106">
        <f>-SUM([1]Calcs_Waste!R$67)</f>
        <v>1989.0169843749998</v>
      </c>
      <c r="S754" s="106">
        <f>-SUM([1]Calcs_Waste!S$67)</f>
        <v>2038.7424089843746</v>
      </c>
      <c r="T754" s="106">
        <f>-SUM([1]Calcs_Waste!T$67)</f>
        <v>2089.7109692089839</v>
      </c>
      <c r="U754" s="106">
        <f>-SUM([1]Calcs_Waste!U$67)</f>
        <v>2141.9537434392082</v>
      </c>
      <c r="V754" s="106">
        <f>-SUM([1]Calcs_Waste!V$67)</f>
        <v>2195.5025870251879</v>
      </c>
      <c r="W754" s="106">
        <f>-SUM([1]Calcs_Waste!W$67)</f>
        <v>2250.3901517008176</v>
      </c>
      <c r="X754" s="106">
        <f>-SUM([1]Calcs_Waste!X$67)</f>
        <v>2306.6499054933374</v>
      </c>
      <c r="Y754" s="106">
        <f>-SUM([1]Calcs_Waste!Y$67)</f>
        <v>2364.3161531306705</v>
      </c>
      <c r="Z754" s="106">
        <f>-SUM([1]Calcs_Waste!Z$67)</f>
        <v>2423.4240569589374</v>
      </c>
      <c r="AA754" s="106">
        <f>-SUM([1]Calcs_Waste!AA$67)</f>
        <v>2484.0096583829109</v>
      </c>
      <c r="AB754" s="106">
        <f>-SUM([1]Calcs_Waste!AB$67)</f>
        <v>2546.1098998424832</v>
      </c>
      <c r="AC754" s="106">
        <f>-SUM([1]Calcs_Waste!AC$67)</f>
        <v>2609.7626473385453</v>
      </c>
      <c r="AD754" s="106">
        <f>-SUM([1]Calcs_Waste!AD$67)</f>
        <v>2675.0067135220083</v>
      </c>
      <c r="AE754" s="106">
        <f>-SUM([1]Calcs_Waste!AE$67)</f>
        <v>2741.8818813600583</v>
      </c>
      <c r="AF754" s="106">
        <f>-SUM([1]Calcs_Waste!AF$67)</f>
        <v>2810.4289283940598</v>
      </c>
      <c r="AG754" s="106">
        <f>-SUM([1]Calcs_Waste!AG$67)</f>
        <v>2880.689651603911</v>
      </c>
      <c r="AH754" s="107">
        <f>-SUM([1]Calcs_Waste!AH$67)</f>
        <v>2952.7068928940084</v>
      </c>
    </row>
    <row r="755" spans="1:34" s="37" customFormat="1" ht="10.5" hidden="1" outlineLevel="2" x14ac:dyDescent="0.25">
      <c r="A755" s="34"/>
      <c r="B755" s="97"/>
      <c r="C755" s="98"/>
      <c r="D755" s="104" t="s">
        <v>62</v>
      </c>
      <c r="E755" s="24"/>
      <c r="F755" s="24"/>
      <c r="G755" s="24"/>
      <c r="H755" s="24"/>
      <c r="I755" s="24"/>
      <c r="J755" s="24"/>
      <c r="K755" s="105">
        <f>-SUM('[1]Hist&amp;Budget_WC'!CN$79:CN$82)</f>
        <v>0</v>
      </c>
      <c r="L755" s="105">
        <f>-SUM('[1]Hist&amp;Budget_WC'!CO$79:CO$82)</f>
        <v>0</v>
      </c>
      <c r="M755" s="105">
        <f>-SUM('[1]Hist&amp;Budget_WC'!CP$79:CP$82)</f>
        <v>0</v>
      </c>
      <c r="N755" s="106">
        <f>-SUM([1]Calcs_Waste!N$70:N$73)</f>
        <v>0</v>
      </c>
      <c r="O755" s="106">
        <f>-SUM([1]Calcs_Waste!O$70:O$73)</f>
        <v>0</v>
      </c>
      <c r="P755" s="106">
        <f>-SUM([1]Calcs_Waste!P$70:P$73)</f>
        <v>0</v>
      </c>
      <c r="Q755" s="106">
        <f>-SUM([1]Calcs_Waste!Q$70:Q$73)</f>
        <v>0</v>
      </c>
      <c r="R755" s="106">
        <f>-SUM([1]Calcs_Waste!R$70:R$73)</f>
        <v>0</v>
      </c>
      <c r="S755" s="106">
        <f>-SUM([1]Calcs_Waste!S$70:S$73)</f>
        <v>0</v>
      </c>
      <c r="T755" s="106">
        <f>-SUM([1]Calcs_Waste!T$70:T$73)</f>
        <v>0</v>
      </c>
      <c r="U755" s="106">
        <f>-SUM([1]Calcs_Waste!U$70:U$73)</f>
        <v>0</v>
      </c>
      <c r="V755" s="106">
        <f>-SUM([1]Calcs_Waste!V$70:V$73)</f>
        <v>0</v>
      </c>
      <c r="W755" s="106">
        <f>-SUM([1]Calcs_Waste!W$70:W$73)</f>
        <v>0</v>
      </c>
      <c r="X755" s="106">
        <f>-SUM([1]Calcs_Waste!X$70:X$73)</f>
        <v>0</v>
      </c>
      <c r="Y755" s="106">
        <f>-SUM([1]Calcs_Waste!Y$70:Y$73)</f>
        <v>0</v>
      </c>
      <c r="Z755" s="106">
        <f>-SUM([1]Calcs_Waste!Z$70:Z$73)</f>
        <v>0</v>
      </c>
      <c r="AA755" s="106">
        <f>-SUM([1]Calcs_Waste!AA$70:AA$73)</f>
        <v>0</v>
      </c>
      <c r="AB755" s="106">
        <f>-SUM([1]Calcs_Waste!AB$70:AB$73)</f>
        <v>0</v>
      </c>
      <c r="AC755" s="106">
        <f>-SUM([1]Calcs_Waste!AC$70:AC$73)</f>
        <v>0</v>
      </c>
      <c r="AD755" s="106">
        <f>-SUM([1]Calcs_Waste!AD$70:AD$73)</f>
        <v>0</v>
      </c>
      <c r="AE755" s="106">
        <f>-SUM([1]Calcs_Waste!AE$70:AE$73)</f>
        <v>0</v>
      </c>
      <c r="AF755" s="106">
        <f>-SUM([1]Calcs_Waste!AF$70:AF$73)</f>
        <v>0</v>
      </c>
      <c r="AG755" s="106">
        <f>-SUM([1]Calcs_Waste!AG$70:AG$73)</f>
        <v>0</v>
      </c>
      <c r="AH755" s="107">
        <f>-SUM([1]Calcs_Waste!AH$70:AH$73)</f>
        <v>0</v>
      </c>
    </row>
    <row r="756" spans="1:34" s="37" customFormat="1" ht="10.5" hidden="1" outlineLevel="2" x14ac:dyDescent="0.25">
      <c r="A756" s="34"/>
      <c r="B756" s="97"/>
      <c r="C756" s="98"/>
      <c r="D756" s="104" t="s">
        <v>63</v>
      </c>
      <c r="E756" s="24"/>
      <c r="F756" s="24"/>
      <c r="G756" s="24"/>
      <c r="H756" s="24"/>
      <c r="I756" s="24"/>
      <c r="J756" s="24"/>
      <c r="K756" s="105">
        <f>-(MIN(0,'[1]Hist&amp;Budget_WC'!CN$104)+MIN(0,'[1]Hist&amp;Budget_WC'!CN$105)+MIN(0,'[1]Hist&amp;Budget_WC'!CN$108)+MIN(0,'[1]Hist&amp;Budget_WC'!CN$109)+MIN(0,'[1]Hist&amp;Budget_WC'!CN$110))</f>
        <v>0</v>
      </c>
      <c r="L756" s="105">
        <f>-(MIN(0,'[1]Hist&amp;Budget_WC'!CO$104)+MIN(0,'[1]Hist&amp;Budget_WC'!CO$105)+MIN(0,'[1]Hist&amp;Budget_WC'!CO$108)+MIN(0,'[1]Hist&amp;Budget_WC'!CO$109)+MIN(0,'[1]Hist&amp;Budget_WC'!CO$110))</f>
        <v>0</v>
      </c>
      <c r="M756" s="105">
        <f>-(MIN(0,'[1]Hist&amp;Budget_WC'!CP$104)+MIN(0,'[1]Hist&amp;Budget_WC'!CP$105)+MIN(0,'[1]Hist&amp;Budget_WC'!CP$108)+MIN(0,'[1]Hist&amp;Budget_WC'!CP$109)+MIN(0,'[1]Hist&amp;Budget_WC'!CP$110))</f>
        <v>0</v>
      </c>
      <c r="N756" s="106">
        <f>-(MIN(0,[1]Calcs_Waste!N$95)+MIN(0,[1]Calcs_Waste!N$96)+MIN(0,[1]Calcs_Waste!N$99)+MIN(0,[1]Calcs_Waste!N$100)+MIN(0,[1]Calcs_Waste!N$101))</f>
        <v>0</v>
      </c>
      <c r="O756" s="106">
        <f>-(MIN(0,[1]Calcs_Waste!O$95)+MIN(0,[1]Calcs_Waste!O$96)+MIN(0,[1]Calcs_Waste!O$99)+MIN(0,[1]Calcs_Waste!O$100)+MIN(0,[1]Calcs_Waste!O$101))</f>
        <v>0</v>
      </c>
      <c r="P756" s="106">
        <f>-(MIN(0,[1]Calcs_Waste!P$95)+MIN(0,[1]Calcs_Waste!P$96)+MIN(0,[1]Calcs_Waste!P$99)+MIN(0,[1]Calcs_Waste!P$100)+MIN(0,[1]Calcs_Waste!P$101))</f>
        <v>0</v>
      </c>
      <c r="Q756" s="106">
        <f>-(MIN(0,[1]Calcs_Waste!Q$95)+MIN(0,[1]Calcs_Waste!Q$96)+MIN(0,[1]Calcs_Waste!Q$99)+MIN(0,[1]Calcs_Waste!Q$100)+MIN(0,[1]Calcs_Waste!Q$101))</f>
        <v>0</v>
      </c>
      <c r="R756" s="106">
        <f>-(MIN(0,[1]Calcs_Waste!R$95)+MIN(0,[1]Calcs_Waste!R$96)+MIN(0,[1]Calcs_Waste!R$99)+MIN(0,[1]Calcs_Waste!R$100)+MIN(0,[1]Calcs_Waste!R$101))</f>
        <v>0</v>
      </c>
      <c r="S756" s="106">
        <f>-(MIN(0,[1]Calcs_Waste!S$95)+MIN(0,[1]Calcs_Waste!S$96)+MIN(0,[1]Calcs_Waste!S$99)+MIN(0,[1]Calcs_Waste!S$100)+MIN(0,[1]Calcs_Waste!S$101))</f>
        <v>0</v>
      </c>
      <c r="T756" s="106">
        <f>-(MIN(0,[1]Calcs_Waste!T$95)+MIN(0,[1]Calcs_Waste!T$96)+MIN(0,[1]Calcs_Waste!T$99)+MIN(0,[1]Calcs_Waste!T$100)+MIN(0,[1]Calcs_Waste!T$101))</f>
        <v>0</v>
      </c>
      <c r="U756" s="106">
        <f>-(MIN(0,[1]Calcs_Waste!U$95)+MIN(0,[1]Calcs_Waste!U$96)+MIN(0,[1]Calcs_Waste!U$99)+MIN(0,[1]Calcs_Waste!U$100)+MIN(0,[1]Calcs_Waste!U$101))</f>
        <v>0</v>
      </c>
      <c r="V756" s="106">
        <f>-(MIN(0,[1]Calcs_Waste!V$95)+MIN(0,[1]Calcs_Waste!V$96)+MIN(0,[1]Calcs_Waste!V$99)+MIN(0,[1]Calcs_Waste!V$100)+MIN(0,[1]Calcs_Waste!V$101))</f>
        <v>0</v>
      </c>
      <c r="W756" s="106">
        <f>-(MIN(0,[1]Calcs_Waste!W$95)+MIN(0,[1]Calcs_Waste!W$96)+MIN(0,[1]Calcs_Waste!W$99)+MIN(0,[1]Calcs_Waste!W$100)+MIN(0,[1]Calcs_Waste!W$101))</f>
        <v>0</v>
      </c>
      <c r="X756" s="106">
        <f>-(MIN(0,[1]Calcs_Waste!X$95)+MIN(0,[1]Calcs_Waste!X$96)+MIN(0,[1]Calcs_Waste!X$99)+MIN(0,[1]Calcs_Waste!X$100)+MIN(0,[1]Calcs_Waste!X$101))</f>
        <v>0</v>
      </c>
      <c r="Y756" s="106">
        <f>-(MIN(0,[1]Calcs_Waste!Y$95)+MIN(0,[1]Calcs_Waste!Y$96)+MIN(0,[1]Calcs_Waste!Y$99)+MIN(0,[1]Calcs_Waste!Y$100)+MIN(0,[1]Calcs_Waste!Y$101))</f>
        <v>0</v>
      </c>
      <c r="Z756" s="106">
        <f>-(MIN(0,[1]Calcs_Waste!Z$95)+MIN(0,[1]Calcs_Waste!Z$96)+MIN(0,[1]Calcs_Waste!Z$99)+MIN(0,[1]Calcs_Waste!Z$100)+MIN(0,[1]Calcs_Waste!Z$101))</f>
        <v>0</v>
      </c>
      <c r="AA756" s="106">
        <f>-(MIN(0,[1]Calcs_Waste!AA$95)+MIN(0,[1]Calcs_Waste!AA$96)+MIN(0,[1]Calcs_Waste!AA$99)+MIN(0,[1]Calcs_Waste!AA$100)+MIN(0,[1]Calcs_Waste!AA$101))</f>
        <v>0</v>
      </c>
      <c r="AB756" s="106">
        <f>-(MIN(0,[1]Calcs_Waste!AB$95)+MIN(0,[1]Calcs_Waste!AB$96)+MIN(0,[1]Calcs_Waste!AB$99)+MIN(0,[1]Calcs_Waste!AB$100)+MIN(0,[1]Calcs_Waste!AB$101))</f>
        <v>0</v>
      </c>
      <c r="AC756" s="106">
        <f>-(MIN(0,[1]Calcs_Waste!AC$95)+MIN(0,[1]Calcs_Waste!AC$96)+MIN(0,[1]Calcs_Waste!AC$99)+MIN(0,[1]Calcs_Waste!AC$100)+MIN(0,[1]Calcs_Waste!AC$101))</f>
        <v>0</v>
      </c>
      <c r="AD756" s="106">
        <f>-(MIN(0,[1]Calcs_Waste!AD$95)+MIN(0,[1]Calcs_Waste!AD$96)+MIN(0,[1]Calcs_Waste!AD$99)+MIN(0,[1]Calcs_Waste!AD$100)+MIN(0,[1]Calcs_Waste!AD$101))</f>
        <v>0</v>
      </c>
      <c r="AE756" s="106">
        <f>-(MIN(0,[1]Calcs_Waste!AE$95)+MIN(0,[1]Calcs_Waste!AE$96)+MIN(0,[1]Calcs_Waste!AE$99)+MIN(0,[1]Calcs_Waste!AE$100)+MIN(0,[1]Calcs_Waste!AE$101))</f>
        <v>0</v>
      </c>
      <c r="AF756" s="106">
        <f>-(MIN(0,[1]Calcs_Waste!AF$95)+MIN(0,[1]Calcs_Waste!AF$96)+MIN(0,[1]Calcs_Waste!AF$99)+MIN(0,[1]Calcs_Waste!AF$100)+MIN(0,[1]Calcs_Waste!AF$101))</f>
        <v>0</v>
      </c>
      <c r="AG756" s="106">
        <f>-(MIN(0,[1]Calcs_Waste!AG$95)+MIN(0,[1]Calcs_Waste!AG$96)+MIN(0,[1]Calcs_Waste!AG$99)+MIN(0,[1]Calcs_Waste!AG$100)+MIN(0,[1]Calcs_Waste!AG$101))</f>
        <v>0</v>
      </c>
      <c r="AH756" s="107">
        <f>-(MIN(0,[1]Calcs_Waste!AH$95)+MIN(0,[1]Calcs_Waste!AH$96)+MIN(0,[1]Calcs_Waste!AH$99)+MIN(0,[1]Calcs_Waste!AH$100)+MIN(0,[1]Calcs_Waste!AH$101))</f>
        <v>0</v>
      </c>
    </row>
    <row r="757" spans="1:34" s="37" customFormat="1" ht="10.5" hidden="1" outlineLevel="2" x14ac:dyDescent="0.25">
      <c r="A757" s="34"/>
      <c r="B757" s="97"/>
      <c r="C757" s="98"/>
      <c r="D757" s="104" t="s">
        <v>64</v>
      </c>
      <c r="E757" s="24"/>
      <c r="F757" s="24"/>
      <c r="G757" s="24"/>
      <c r="H757" s="24"/>
      <c r="I757" s="24"/>
      <c r="J757" s="24"/>
      <c r="K757" s="105">
        <f>-MIN(0,'[1]Hist&amp;Budget_WC'!CN$111)</f>
        <v>0</v>
      </c>
      <c r="L757" s="105">
        <f>-MIN(0,'[1]Hist&amp;Budget_WC'!CO$111)</f>
        <v>0</v>
      </c>
      <c r="M757" s="105">
        <f>-MIN(0,'[1]Hist&amp;Budget_WC'!CP$111)</f>
        <v>0</v>
      </c>
      <c r="N757" s="106">
        <f>-MIN(0,[1]Calcs_Waste!N$102)</f>
        <v>0</v>
      </c>
      <c r="O757" s="106">
        <f>-MIN(0,[1]Calcs_Waste!O$102)</f>
        <v>0</v>
      </c>
      <c r="P757" s="106">
        <f>-MIN(0,[1]Calcs_Waste!P$102)</f>
        <v>0</v>
      </c>
      <c r="Q757" s="106">
        <f>-MIN(0,[1]Calcs_Waste!Q$102)</f>
        <v>0</v>
      </c>
      <c r="R757" s="106">
        <f>-MIN(0,[1]Calcs_Waste!R$102)</f>
        <v>0</v>
      </c>
      <c r="S757" s="106">
        <f>-MIN(0,[1]Calcs_Waste!S$102)</f>
        <v>0</v>
      </c>
      <c r="T757" s="106">
        <f>-MIN(0,[1]Calcs_Waste!T$102)</f>
        <v>0</v>
      </c>
      <c r="U757" s="106">
        <f>-MIN(0,[1]Calcs_Waste!U$102)</f>
        <v>0</v>
      </c>
      <c r="V757" s="106">
        <f>-MIN(0,[1]Calcs_Waste!V$102)</f>
        <v>0</v>
      </c>
      <c r="W757" s="106">
        <f>-MIN(0,[1]Calcs_Waste!W$102)</f>
        <v>0</v>
      </c>
      <c r="X757" s="106">
        <f>-MIN(0,[1]Calcs_Waste!X$102)</f>
        <v>0</v>
      </c>
      <c r="Y757" s="106">
        <f>-MIN(0,[1]Calcs_Waste!Y$102)</f>
        <v>0</v>
      </c>
      <c r="Z757" s="106">
        <f>-MIN(0,[1]Calcs_Waste!Z$102)</f>
        <v>0</v>
      </c>
      <c r="AA757" s="106">
        <f>-MIN(0,[1]Calcs_Waste!AA$102)</f>
        <v>0</v>
      </c>
      <c r="AB757" s="106">
        <f>-MIN(0,[1]Calcs_Waste!AB$102)</f>
        <v>0</v>
      </c>
      <c r="AC757" s="106">
        <f>-MIN(0,[1]Calcs_Waste!AC$102)</f>
        <v>0</v>
      </c>
      <c r="AD757" s="106">
        <f>-MIN(0,[1]Calcs_Waste!AD$102)</f>
        <v>0</v>
      </c>
      <c r="AE757" s="106">
        <f>-MIN(0,[1]Calcs_Waste!AE$102)</f>
        <v>0</v>
      </c>
      <c r="AF757" s="106">
        <f>-MIN(0,[1]Calcs_Waste!AF$102)</f>
        <v>0</v>
      </c>
      <c r="AG757" s="106">
        <f>-MIN(0,[1]Calcs_Waste!AG$102)</f>
        <v>0</v>
      </c>
      <c r="AH757" s="107">
        <f>-MIN(0,[1]Calcs_Waste!AH$102)</f>
        <v>0</v>
      </c>
    </row>
    <row r="758" spans="1:34" s="37" customFormat="1" ht="10.5" hidden="1" outlineLevel="2" x14ac:dyDescent="0.25">
      <c r="A758" s="34"/>
      <c r="B758" s="97"/>
      <c r="C758" s="98"/>
      <c r="D758" s="104" t="s">
        <v>65</v>
      </c>
      <c r="E758" s="24"/>
      <c r="F758" s="24"/>
      <c r="G758" s="24"/>
      <c r="H758" s="24"/>
      <c r="I758" s="24"/>
      <c r="J758" s="24"/>
      <c r="K758" s="105">
        <f>-SUM('[1]Hist&amp;Budget_WC'!CN$78,'[1]Hist&amp;Budget_WC'!CN$83:CN$86,'[1]Hist&amp;Budget_WC'!CN$89:CN$97,'[1]Hist&amp;Budget_WC'!CN$107,'[1]Hist&amp;Budget_WC'!CN$112:CN$117)</f>
        <v>0</v>
      </c>
      <c r="L758" s="105">
        <f>-SUM('[1]Hist&amp;Budget_WC'!CO$78,'[1]Hist&amp;Budget_WC'!CO$83:CO$86,'[1]Hist&amp;Budget_WC'!CO$89:CO$97,'[1]Hist&amp;Budget_WC'!CO$107,'[1]Hist&amp;Budget_WC'!CO$112:CO$117)</f>
        <v>0</v>
      </c>
      <c r="M758" s="105">
        <f>-SUM('[1]Hist&amp;Budget_WC'!CP$78,'[1]Hist&amp;Budget_WC'!CP$83:CP$86,'[1]Hist&amp;Budget_WC'!CP$89:CP$97,'[1]Hist&amp;Budget_WC'!CP$107,'[1]Hist&amp;Budget_WC'!CP$112:CP$117)</f>
        <v>0</v>
      </c>
      <c r="N758" s="106">
        <f>-SUM([1]Calcs_Waste!N$69,[1]Calcs_Waste!N$74:N$77,[1]Calcs_Waste!N$80:N$88,[1]Calcs_Waste!N$98,[1]Calcs_Waste!N$103:N$108)</f>
        <v>0</v>
      </c>
      <c r="O758" s="106">
        <f>-SUM([1]Calcs_Waste!O$69,[1]Calcs_Waste!O$74:O$77,[1]Calcs_Waste!O$80:O$88,[1]Calcs_Waste!O$98,[1]Calcs_Waste!O$103:O$108)</f>
        <v>79</v>
      </c>
      <c r="P758" s="106">
        <f>-SUM([1]Calcs_Waste!P$69,[1]Calcs_Waste!P$74:P$77,[1]Calcs_Waste!P$80:P$88,[1]Calcs_Waste!P$98,[1]Calcs_Waste!P$103:P$108)</f>
        <v>80.974999999999994</v>
      </c>
      <c r="Q758" s="106">
        <f>-SUM([1]Calcs_Waste!Q$69,[1]Calcs_Waste!Q$74:Q$77,[1]Calcs_Waste!Q$80:Q$88,[1]Calcs_Waste!Q$98,[1]Calcs_Waste!Q$103:Q$108)</f>
        <v>82.999375000000001</v>
      </c>
      <c r="R758" s="106">
        <f>-SUM([1]Calcs_Waste!R$69,[1]Calcs_Waste!R$74:R$77,[1]Calcs_Waste!R$80:R$88,[1]Calcs_Waste!R$98,[1]Calcs_Waste!R$103:R$108)</f>
        <v>85.074359374999986</v>
      </c>
      <c r="S758" s="106">
        <f>-SUM([1]Calcs_Waste!S$69,[1]Calcs_Waste!S$74:S$77,[1]Calcs_Waste!S$80:S$88,[1]Calcs_Waste!S$98,[1]Calcs_Waste!S$103:S$108)</f>
        <v>87.201218359374977</v>
      </c>
      <c r="T758" s="106">
        <f>-SUM([1]Calcs_Waste!T$69,[1]Calcs_Waste!T$74:T$77,[1]Calcs_Waste!T$80:T$88,[1]Calcs_Waste!T$98,[1]Calcs_Waste!T$103:T$108)</f>
        <v>89.381248818359353</v>
      </c>
      <c r="U758" s="106">
        <f>-SUM([1]Calcs_Waste!U$69,[1]Calcs_Waste!U$74:U$77,[1]Calcs_Waste!U$80:U$88,[1]Calcs_Waste!U$98,[1]Calcs_Waste!U$103:U$108)</f>
        <v>91.615780038818329</v>
      </c>
      <c r="V758" s="106">
        <f>-SUM([1]Calcs_Waste!V$69,[1]Calcs_Waste!V$74:V$77,[1]Calcs_Waste!V$80:V$88,[1]Calcs_Waste!V$98,[1]Calcs_Waste!V$103:V$108)</f>
        <v>93.906174539788765</v>
      </c>
      <c r="W758" s="106">
        <f>-SUM([1]Calcs_Waste!W$69,[1]Calcs_Waste!W$74:W$77,[1]Calcs_Waste!W$80:W$88,[1]Calcs_Waste!W$98,[1]Calcs_Waste!W$103:W$108)</f>
        <v>96.253828903283477</v>
      </c>
      <c r="X758" s="106">
        <f>-SUM([1]Calcs_Waste!X$69,[1]Calcs_Waste!X$74:X$77,[1]Calcs_Waste!X$80:X$88,[1]Calcs_Waste!X$98,[1]Calcs_Waste!X$103:X$108)</f>
        <v>98.660174625865551</v>
      </c>
      <c r="Y758" s="106">
        <f>-SUM([1]Calcs_Waste!Y$69,[1]Calcs_Waste!Y$74:Y$77,[1]Calcs_Waste!Y$80:Y$88,[1]Calcs_Waste!Y$98,[1]Calcs_Waste!Y$103:Y$108)</f>
        <v>101.12667899151218</v>
      </c>
      <c r="Z758" s="106">
        <f>-SUM([1]Calcs_Waste!Z$69,[1]Calcs_Waste!Z$74:Z$77,[1]Calcs_Waste!Z$80:Z$88,[1]Calcs_Waste!Z$98,[1]Calcs_Waste!Z$103:Z$108)</f>
        <v>103.65484596629997</v>
      </c>
      <c r="AA758" s="106">
        <f>-SUM([1]Calcs_Waste!AA$69,[1]Calcs_Waste!AA$74:AA$77,[1]Calcs_Waste!AA$80:AA$88,[1]Calcs_Waste!AA$98,[1]Calcs_Waste!AA$103:AA$108)</f>
        <v>106.24621711545747</v>
      </c>
      <c r="AB758" s="106">
        <f>-SUM([1]Calcs_Waste!AB$69,[1]Calcs_Waste!AB$74:AB$77,[1]Calcs_Waste!AB$80:AB$88,[1]Calcs_Waste!AB$98,[1]Calcs_Waste!AB$103:AB$108)</f>
        <v>108.9023725433439</v>
      </c>
      <c r="AC758" s="106">
        <f>-SUM([1]Calcs_Waste!AC$69,[1]Calcs_Waste!AC$74:AC$77,[1]Calcs_Waste!AC$80:AC$88,[1]Calcs_Waste!AC$98,[1]Calcs_Waste!AC$103:AC$108)</f>
        <v>111.62493185692749</v>
      </c>
      <c r="AD758" s="106">
        <f>-SUM([1]Calcs_Waste!AD$69,[1]Calcs_Waste!AD$74:AD$77,[1]Calcs_Waste!AD$80:AD$88,[1]Calcs_Waste!AD$98,[1]Calcs_Waste!AD$103:AD$108)</f>
        <v>114.41555515335065</v>
      </c>
      <c r="AE758" s="106">
        <f>-SUM([1]Calcs_Waste!AE$69,[1]Calcs_Waste!AE$74:AE$77,[1]Calcs_Waste!AE$80:AE$88,[1]Calcs_Waste!AE$98,[1]Calcs_Waste!AE$103:AE$108)</f>
        <v>117.27594403218441</v>
      </c>
      <c r="AF758" s="106">
        <f>-SUM([1]Calcs_Waste!AF$69,[1]Calcs_Waste!AF$74:AF$77,[1]Calcs_Waste!AF$80:AF$88,[1]Calcs_Waste!AF$98,[1]Calcs_Waste!AF$103:AF$108)</f>
        <v>120.20784263298901</v>
      </c>
      <c r="AG758" s="106">
        <f>-SUM([1]Calcs_Waste!AG$69,[1]Calcs_Waste!AG$74:AG$77,[1]Calcs_Waste!AG$80:AG$88,[1]Calcs_Waste!AG$98,[1]Calcs_Waste!AG$103:AG$108)</f>
        <v>123.21303869881373</v>
      </c>
      <c r="AH758" s="107">
        <f>-SUM([1]Calcs_Waste!AH$69,[1]Calcs_Waste!AH$74:AH$77,[1]Calcs_Waste!AH$80:AH$88,[1]Calcs_Waste!AH$98,[1]Calcs_Waste!AH$103:AH$108)</f>
        <v>126.29336466628406</v>
      </c>
    </row>
    <row r="759" spans="1:34" s="37" customFormat="1" ht="10.5" hidden="1" outlineLevel="2" x14ac:dyDescent="0.25">
      <c r="A759" s="34"/>
      <c r="B759" s="97"/>
      <c r="C759" s="98"/>
      <c r="D759" s="108" t="s">
        <v>66</v>
      </c>
      <c r="E759" s="109"/>
      <c r="F759" s="109"/>
      <c r="G759" s="109"/>
      <c r="H759" s="109"/>
      <c r="I759" s="109"/>
      <c r="J759" s="109"/>
      <c r="K759" s="110">
        <f t="shared" ref="K759:AH759" si="125">SUM(K752:K758)</f>
        <v>1862</v>
      </c>
      <c r="L759" s="110">
        <f t="shared" si="125"/>
        <v>1940</v>
      </c>
      <c r="M759" s="110">
        <f t="shared" si="125"/>
        <v>1966</v>
      </c>
      <c r="N759" s="111">
        <f t="shared" si="125"/>
        <v>2036</v>
      </c>
      <c r="O759" s="111">
        <f t="shared" si="125"/>
        <v>2091</v>
      </c>
      <c r="P759" s="111">
        <f t="shared" si="125"/>
        <v>2143.2749999999996</v>
      </c>
      <c r="Q759" s="111">
        <f t="shared" si="125"/>
        <v>2196.8568749999995</v>
      </c>
      <c r="R759" s="111">
        <f t="shared" si="125"/>
        <v>2251.7782968749998</v>
      </c>
      <c r="S759" s="111">
        <f t="shared" si="125"/>
        <v>2308.0727542968748</v>
      </c>
      <c r="T759" s="111">
        <f t="shared" si="125"/>
        <v>2365.7745731542964</v>
      </c>
      <c r="U759" s="111">
        <f t="shared" si="125"/>
        <v>2424.9189374831535</v>
      </c>
      <c r="V759" s="111">
        <f t="shared" si="125"/>
        <v>2485.5419109202321</v>
      </c>
      <c r="W759" s="111">
        <f t="shared" si="125"/>
        <v>2547.6804586932376</v>
      </c>
      <c r="X759" s="111">
        <f t="shared" si="125"/>
        <v>2611.3724701605679</v>
      </c>
      <c r="Y759" s="111">
        <f t="shared" si="125"/>
        <v>2676.6567819145816</v>
      </c>
      <c r="Z759" s="111">
        <f t="shared" si="125"/>
        <v>2743.5732014624464</v>
      </c>
      <c r="AA759" s="111">
        <f t="shared" si="125"/>
        <v>2812.1625314990074</v>
      </c>
      <c r="AB759" s="111">
        <f t="shared" si="125"/>
        <v>2882.4665947864819</v>
      </c>
      <c r="AC759" s="111">
        <f t="shared" si="125"/>
        <v>2954.5282596561442</v>
      </c>
      <c r="AD759" s="111">
        <f t="shared" si="125"/>
        <v>3028.3914661475474</v>
      </c>
      <c r="AE759" s="111">
        <f t="shared" si="125"/>
        <v>3104.1012528012352</v>
      </c>
      <c r="AF759" s="111">
        <f t="shared" si="125"/>
        <v>3181.7037841212664</v>
      </c>
      <c r="AG759" s="111">
        <f t="shared" si="125"/>
        <v>3261.2463787242978</v>
      </c>
      <c r="AH759" s="112">
        <f t="shared" si="125"/>
        <v>3342.7775381924048</v>
      </c>
    </row>
    <row r="760" spans="1:34" s="37" customFormat="1" ht="10.5" hidden="1" outlineLevel="2" x14ac:dyDescent="0.25">
      <c r="A760" s="34"/>
      <c r="B760" s="97"/>
      <c r="C760" s="98"/>
      <c r="D760" s="104"/>
      <c r="E760" s="24"/>
      <c r="F760" s="24"/>
      <c r="G760" s="24"/>
      <c r="H760" s="24"/>
      <c r="I760" s="24"/>
      <c r="J760" s="24"/>
      <c r="K760" s="105"/>
      <c r="L760" s="105"/>
      <c r="M760" s="105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106"/>
      <c r="AG760" s="106"/>
      <c r="AH760" s="107"/>
    </row>
    <row r="761" spans="1:34" s="37" customFormat="1" ht="11" hidden="1" outlineLevel="2" thickBot="1" x14ac:dyDescent="0.3">
      <c r="A761" s="34"/>
      <c r="B761" s="97"/>
      <c r="C761" s="98"/>
      <c r="D761" s="114" t="s">
        <v>67</v>
      </c>
      <c r="E761" s="115"/>
      <c r="F761" s="115"/>
      <c r="G761" s="115"/>
      <c r="H761" s="115"/>
      <c r="I761" s="115"/>
      <c r="J761" s="115"/>
      <c r="K761" s="116">
        <f t="shared" ref="K761:AH761" si="126">K749-K759</f>
        <v>-69</v>
      </c>
      <c r="L761" s="116">
        <f t="shared" si="126"/>
        <v>-47</v>
      </c>
      <c r="M761" s="116">
        <f t="shared" si="126"/>
        <v>9</v>
      </c>
      <c r="N761" s="117">
        <f t="shared" si="126"/>
        <v>95</v>
      </c>
      <c r="O761" s="117">
        <f t="shared" si="126"/>
        <v>15</v>
      </c>
      <c r="P761" s="117">
        <f t="shared" si="126"/>
        <v>15.050000000000182</v>
      </c>
      <c r="Q761" s="117">
        <f t="shared" si="126"/>
        <v>15.101250000000618</v>
      </c>
      <c r="R761" s="117">
        <f t="shared" si="126"/>
        <v>15.153781250000065</v>
      </c>
      <c r="S761" s="117">
        <f t="shared" si="126"/>
        <v>15.20762578124959</v>
      </c>
      <c r="T761" s="117">
        <f t="shared" si="126"/>
        <v>15.262816425781239</v>
      </c>
      <c r="U761" s="117">
        <f t="shared" si="126"/>
        <v>15.319386836425565</v>
      </c>
      <c r="V761" s="117">
        <f t="shared" si="126"/>
        <v>15.377371507336193</v>
      </c>
      <c r="W761" s="117">
        <f t="shared" si="126"/>
        <v>15.436805795019609</v>
      </c>
      <c r="X761" s="117">
        <f t="shared" si="126"/>
        <v>15.49772593989519</v>
      </c>
      <c r="Y761" s="117">
        <f t="shared" si="126"/>
        <v>15.560169088393195</v>
      </c>
      <c r="Z761" s="117">
        <f t="shared" si="126"/>
        <v>15.624173315602548</v>
      </c>
      <c r="AA761" s="117">
        <f t="shared" si="126"/>
        <v>15.689777648492509</v>
      </c>
      <c r="AB761" s="117">
        <f t="shared" si="126"/>
        <v>15.757022089705515</v>
      </c>
      <c r="AC761" s="117">
        <f t="shared" si="126"/>
        <v>15.825947641947096</v>
      </c>
      <c r="AD761" s="117">
        <f t="shared" si="126"/>
        <v>15.896596332996069</v>
      </c>
      <c r="AE761" s="117">
        <f t="shared" si="126"/>
        <v>15.969011241321823</v>
      </c>
      <c r="AF761" s="117">
        <f t="shared" si="126"/>
        <v>16.043236522353709</v>
      </c>
      <c r="AG761" s="117">
        <f t="shared" si="126"/>
        <v>16.119317435412995</v>
      </c>
      <c r="AH761" s="118">
        <f t="shared" si="126"/>
        <v>16.197300371298297</v>
      </c>
    </row>
    <row r="762" spans="1:34" s="37" customFormat="1" ht="11" hidden="1" outlineLevel="2" thickTop="1" x14ac:dyDescent="0.25">
      <c r="A762" s="34"/>
      <c r="B762" s="97"/>
      <c r="C762" s="98"/>
      <c r="D762" s="119"/>
      <c r="E762" s="24"/>
      <c r="F762" s="24"/>
      <c r="G762" s="24"/>
      <c r="H762" s="24"/>
      <c r="I762" s="24"/>
      <c r="J762" s="24"/>
      <c r="K762" s="105"/>
      <c r="L762" s="105"/>
      <c r="M762" s="105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  <c r="AG762" s="106"/>
      <c r="AH762" s="107"/>
    </row>
    <row r="763" spans="1:34" s="37" customFormat="1" ht="21.5" hidden="1" outlineLevel="2" thickBot="1" x14ac:dyDescent="0.3">
      <c r="A763" s="34"/>
      <c r="B763" s="97"/>
      <c r="C763" s="98"/>
      <c r="D763" s="120" t="s">
        <v>68</v>
      </c>
      <c r="E763" s="121"/>
      <c r="F763" s="121"/>
      <c r="G763" s="121"/>
      <c r="H763" s="121"/>
      <c r="I763" s="121"/>
      <c r="J763" s="121"/>
      <c r="K763" s="122">
        <f t="shared" ref="K763:AH763" si="127">K761-SUM(K744:K745)</f>
        <v>-69</v>
      </c>
      <c r="L763" s="122">
        <f t="shared" si="127"/>
        <v>-47</v>
      </c>
      <c r="M763" s="122">
        <f t="shared" si="127"/>
        <v>9</v>
      </c>
      <c r="N763" s="123">
        <f t="shared" si="127"/>
        <v>95</v>
      </c>
      <c r="O763" s="123">
        <f t="shared" si="127"/>
        <v>15</v>
      </c>
      <c r="P763" s="123">
        <f t="shared" si="127"/>
        <v>15.050000000000182</v>
      </c>
      <c r="Q763" s="123">
        <f t="shared" si="127"/>
        <v>15.101250000000618</v>
      </c>
      <c r="R763" s="123">
        <f t="shared" si="127"/>
        <v>15.153781250000065</v>
      </c>
      <c r="S763" s="123">
        <f t="shared" si="127"/>
        <v>15.20762578124959</v>
      </c>
      <c r="T763" s="123">
        <f t="shared" si="127"/>
        <v>15.262816425781239</v>
      </c>
      <c r="U763" s="123">
        <f t="shared" si="127"/>
        <v>15.319386836425565</v>
      </c>
      <c r="V763" s="123">
        <f t="shared" si="127"/>
        <v>15.377371507336193</v>
      </c>
      <c r="W763" s="123">
        <f t="shared" si="127"/>
        <v>15.436805795019609</v>
      </c>
      <c r="X763" s="123">
        <f t="shared" si="127"/>
        <v>15.49772593989519</v>
      </c>
      <c r="Y763" s="123">
        <f t="shared" si="127"/>
        <v>15.560169088393195</v>
      </c>
      <c r="Z763" s="123">
        <f t="shared" si="127"/>
        <v>15.624173315602548</v>
      </c>
      <c r="AA763" s="123">
        <f t="shared" si="127"/>
        <v>15.689777648492509</v>
      </c>
      <c r="AB763" s="123">
        <f t="shared" si="127"/>
        <v>15.757022089705515</v>
      </c>
      <c r="AC763" s="123">
        <f t="shared" si="127"/>
        <v>15.825947641947096</v>
      </c>
      <c r="AD763" s="123">
        <f t="shared" si="127"/>
        <v>15.896596332996069</v>
      </c>
      <c r="AE763" s="123">
        <f t="shared" si="127"/>
        <v>15.969011241321823</v>
      </c>
      <c r="AF763" s="123">
        <f t="shared" si="127"/>
        <v>16.043236522353709</v>
      </c>
      <c r="AG763" s="123">
        <f t="shared" si="127"/>
        <v>16.119317435412995</v>
      </c>
      <c r="AH763" s="124">
        <f t="shared" si="127"/>
        <v>16.197300371298297</v>
      </c>
    </row>
    <row r="764" spans="1:34" s="37" customFormat="1" ht="10.5" hidden="1" outlineLevel="2" x14ac:dyDescent="0.25">
      <c r="A764" s="34"/>
      <c r="B764" s="97"/>
      <c r="C764" s="125"/>
      <c r="D764" s="50"/>
      <c r="E764" s="24"/>
      <c r="F764" s="24"/>
      <c r="G764" s="24"/>
      <c r="H764" s="24"/>
      <c r="I764" s="24"/>
      <c r="J764" s="24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  <c r="AB764" s="51"/>
      <c r="AC764" s="51"/>
      <c r="AD764" s="51"/>
      <c r="AE764" s="51"/>
      <c r="AF764" s="51"/>
      <c r="AG764" s="51"/>
      <c r="AH764" s="51"/>
    </row>
    <row r="765" spans="1:34" s="37" customFormat="1" ht="10.5" hidden="1" outlineLevel="2" x14ac:dyDescent="0.25">
      <c r="A765" s="126"/>
      <c r="B765" s="97"/>
      <c r="C765" s="98"/>
      <c r="D765" s="127" t="s">
        <v>71</v>
      </c>
      <c r="E765" s="24"/>
      <c r="F765" s="24"/>
      <c r="G765" s="24"/>
      <c r="H765" s="24"/>
      <c r="I765" s="24"/>
      <c r="J765" s="24"/>
      <c r="K765" s="24"/>
      <c r="L765" s="106">
        <f>SUM([1]Calcs_Waste!L$1358:L$1360)</f>
        <v>0</v>
      </c>
      <c r="M765" s="106">
        <f>SUM([1]Calcs_Waste!M$1358:M$1360)</f>
        <v>0</v>
      </c>
      <c r="N765" s="106">
        <f>SUM([1]Calcs_Waste!N$1358:N$1360)</f>
        <v>0</v>
      </c>
      <c r="O765" s="106">
        <f>SUM([1]Calcs_Waste!O$1358:O$1360)</f>
        <v>0</v>
      </c>
      <c r="P765" s="106">
        <f>SUM([1]Calcs_Waste!P$1358:P$1360)</f>
        <v>0</v>
      </c>
      <c r="Q765" s="106">
        <f>SUM([1]Calcs_Waste!Q$1358:Q$1360)</f>
        <v>0</v>
      </c>
      <c r="R765" s="106">
        <f>SUM([1]Calcs_Waste!R$1358:R$1360)</f>
        <v>0</v>
      </c>
      <c r="S765" s="106">
        <f>SUM([1]Calcs_Waste!S$1358:S$1360)</f>
        <v>0</v>
      </c>
      <c r="T765" s="106">
        <f>SUM([1]Calcs_Waste!T$1358:T$1360)</f>
        <v>0</v>
      </c>
      <c r="U765" s="106">
        <f>SUM([1]Calcs_Waste!U$1358:U$1360)</f>
        <v>0</v>
      </c>
      <c r="V765" s="106">
        <f>SUM([1]Calcs_Waste!V$1358:V$1360)</f>
        <v>0</v>
      </c>
      <c r="W765" s="106">
        <f>SUM([1]Calcs_Waste!W$1358:W$1360)</f>
        <v>0</v>
      </c>
      <c r="X765" s="106">
        <f>SUM([1]Calcs_Waste!X$1358:X$1360)</f>
        <v>0</v>
      </c>
      <c r="Y765" s="106">
        <f>SUM([1]Calcs_Waste!Y$1358:Y$1360)</f>
        <v>0</v>
      </c>
      <c r="Z765" s="106">
        <f>SUM([1]Calcs_Waste!Z$1358:Z$1360)</f>
        <v>0</v>
      </c>
      <c r="AA765" s="106">
        <f>SUM([1]Calcs_Waste!AA$1358:AA$1360)</f>
        <v>0</v>
      </c>
      <c r="AB765" s="106">
        <f>SUM([1]Calcs_Waste!AB$1358:AB$1360)</f>
        <v>0</v>
      </c>
      <c r="AC765" s="106">
        <f>SUM([1]Calcs_Waste!AC$1358:AC$1360)</f>
        <v>0</v>
      </c>
      <c r="AD765" s="106">
        <f>SUM([1]Calcs_Waste!AD$1358:AD$1360)</f>
        <v>0</v>
      </c>
      <c r="AE765" s="106">
        <f>SUM([1]Calcs_Waste!AE$1358:AE$1360)</f>
        <v>0</v>
      </c>
      <c r="AF765" s="106">
        <f>SUM([1]Calcs_Waste!AF$1358:AF$1360)</f>
        <v>0</v>
      </c>
      <c r="AG765" s="106">
        <f>SUM([1]Calcs_Waste!AG$1358:AG$1360)</f>
        <v>0</v>
      </c>
      <c r="AH765" s="106">
        <f>SUM([1]Calcs_Waste!AH$1358:AH$1360)</f>
        <v>0</v>
      </c>
    </row>
    <row r="766" spans="1:34" s="37" customFormat="1" ht="12" hidden="1" outlineLevel="2" x14ac:dyDescent="0.3">
      <c r="A766" s="34"/>
      <c r="B766" s="39"/>
      <c r="C766" s="40"/>
      <c r="D766" s="133"/>
      <c r="E766" s="74"/>
      <c r="F766" s="74"/>
      <c r="G766" s="74"/>
      <c r="H766" s="74"/>
      <c r="I766" s="74"/>
      <c r="J766" s="74"/>
      <c r="K766" s="6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  <c r="AA766" s="129"/>
      <c r="AB766" s="129"/>
      <c r="AC766" s="129"/>
      <c r="AD766" s="129"/>
      <c r="AE766" s="129"/>
      <c r="AF766" s="129"/>
      <c r="AG766" s="129"/>
      <c r="AH766" s="129"/>
    </row>
    <row r="767" spans="1:34" s="37" customFormat="1" ht="10.5" hidden="1" outlineLevel="3" x14ac:dyDescent="0.25">
      <c r="A767" s="34"/>
      <c r="B767" s="97"/>
      <c r="C767" s="125"/>
      <c r="D767" s="130" t="s">
        <v>72</v>
      </c>
      <c r="E767" s="131">
        <f>SUM(K767:AH767)</f>
        <v>0</v>
      </c>
      <c r="F767" s="24"/>
      <c r="G767" s="24"/>
      <c r="H767" s="24"/>
      <c r="I767" s="24"/>
      <c r="J767" s="24"/>
      <c r="K767" s="132">
        <f>IF(ROUND(K761-'[1]Hist&amp;Budget_WC'!CN$121,0)&lt;&gt;0,1,0)</f>
        <v>0</v>
      </c>
      <c r="L767" s="132">
        <f>IF(ROUND(L761-'[1]Hist&amp;Budget_WC'!CO$121,0)&lt;&gt;0,1,0)</f>
        <v>0</v>
      </c>
      <c r="M767" s="132">
        <f>IF(ROUND(M761-'[1]Hist&amp;Budget_WC'!CP$121,0)&lt;&gt;0,1,0)</f>
        <v>0</v>
      </c>
      <c r="N767" s="132">
        <f>IF(ROUND(N761-[1]Calcs_Waste!N$112,0)&lt;&gt;0,1,0)</f>
        <v>0</v>
      </c>
      <c r="O767" s="132">
        <f>IF(ROUND(O761-[1]Calcs_Waste!O$112,0)&lt;&gt;0,1,0)</f>
        <v>0</v>
      </c>
      <c r="P767" s="132">
        <f>IF(ROUND(P761-[1]Calcs_Waste!P$112,0)&lt;&gt;0,1,0)</f>
        <v>0</v>
      </c>
      <c r="Q767" s="132">
        <f>IF(ROUND(Q761-[1]Calcs_Waste!Q$112,0)&lt;&gt;0,1,0)</f>
        <v>0</v>
      </c>
      <c r="R767" s="132">
        <f>IF(ROUND(R761-[1]Calcs_Waste!R$112,0)&lt;&gt;0,1,0)</f>
        <v>0</v>
      </c>
      <c r="S767" s="132">
        <f>IF(ROUND(S761-[1]Calcs_Waste!S$112,0)&lt;&gt;0,1,0)</f>
        <v>0</v>
      </c>
      <c r="T767" s="132">
        <f>IF(ROUND(T761-[1]Calcs_Waste!T$112,0)&lt;&gt;0,1,0)</f>
        <v>0</v>
      </c>
      <c r="U767" s="132">
        <f>IF(ROUND(U761-[1]Calcs_Waste!U$112,0)&lt;&gt;0,1,0)</f>
        <v>0</v>
      </c>
      <c r="V767" s="132">
        <f>IF(ROUND(V761-[1]Calcs_Waste!V$112,0)&lt;&gt;0,1,0)</f>
        <v>0</v>
      </c>
      <c r="W767" s="132">
        <f>IF(ROUND(W761-[1]Calcs_Waste!W$112,0)&lt;&gt;0,1,0)</f>
        <v>0</v>
      </c>
      <c r="X767" s="132">
        <f>IF(ROUND(X761-[1]Calcs_Waste!X$112,0)&lt;&gt;0,1,0)</f>
        <v>0</v>
      </c>
      <c r="Y767" s="132">
        <f>IF(ROUND(Y761-[1]Calcs_Waste!Y$112,0)&lt;&gt;0,1,0)</f>
        <v>0</v>
      </c>
      <c r="Z767" s="132">
        <f>IF(ROUND(Z761-[1]Calcs_Waste!Z$112,0)&lt;&gt;0,1,0)</f>
        <v>0</v>
      </c>
      <c r="AA767" s="132">
        <f>IF(ROUND(AA761-[1]Calcs_Waste!AA$112,0)&lt;&gt;0,1,0)</f>
        <v>0</v>
      </c>
      <c r="AB767" s="132">
        <f>IF(ROUND(AB761-[1]Calcs_Waste!AB$112,0)&lt;&gt;0,1,0)</f>
        <v>0</v>
      </c>
      <c r="AC767" s="132">
        <f>IF(ROUND(AC761-[1]Calcs_Waste!AC$112,0)&lt;&gt;0,1,0)</f>
        <v>0</v>
      </c>
      <c r="AD767" s="132">
        <f>IF(ROUND(AD761-[1]Calcs_Waste!AD$112,0)&lt;&gt;0,1,0)</f>
        <v>0</v>
      </c>
      <c r="AE767" s="132">
        <f>IF(ROUND(AE761-[1]Calcs_Waste!AE$112,0)&lt;&gt;0,1,0)</f>
        <v>0</v>
      </c>
      <c r="AF767" s="132">
        <f>IF(ROUND(AF761-[1]Calcs_Waste!AF$112,0)&lt;&gt;0,1,0)</f>
        <v>0</v>
      </c>
      <c r="AG767" s="132">
        <f>IF(ROUND(AG761-[1]Calcs_Waste!AG$112,0)&lt;&gt;0,1,0)</f>
        <v>0</v>
      </c>
      <c r="AH767" s="132">
        <f>IF(ROUND(AH761-[1]Calcs_Waste!AH$112,0)&lt;&gt;0,1,0)</f>
        <v>0</v>
      </c>
    </row>
    <row r="768" spans="1:34" s="37" customFormat="1" ht="12" hidden="1" outlineLevel="2" collapsed="1" x14ac:dyDescent="0.3">
      <c r="A768" s="34"/>
      <c r="B768" s="39"/>
      <c r="C768" s="40"/>
      <c r="D768" s="133"/>
      <c r="E768" s="74"/>
      <c r="F768" s="74"/>
      <c r="G768" s="74"/>
      <c r="H768" s="74"/>
      <c r="I768" s="74"/>
      <c r="J768" s="74"/>
      <c r="K768" s="6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  <c r="AA768" s="129"/>
      <c r="AB768" s="129"/>
      <c r="AC768" s="129"/>
      <c r="AD768" s="129"/>
      <c r="AE768" s="129"/>
      <c r="AF768" s="129"/>
      <c r="AG768" s="129"/>
      <c r="AH768" s="129"/>
    </row>
    <row r="769" spans="1:34" s="37" customFormat="1" ht="12" hidden="1" outlineLevel="1" x14ac:dyDescent="0.3">
      <c r="A769" s="34"/>
      <c r="B769" s="39"/>
      <c r="C769" s="40"/>
      <c r="D769" s="128"/>
      <c r="E769" s="74"/>
      <c r="F769" s="74"/>
      <c r="G769" s="74"/>
      <c r="H769" s="74"/>
      <c r="I769" s="74"/>
      <c r="J769" s="74"/>
      <c r="K769" s="6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  <c r="AA769" s="129"/>
      <c r="AB769" s="129"/>
      <c r="AC769" s="129"/>
      <c r="AD769" s="129"/>
      <c r="AE769" s="129"/>
      <c r="AF769" s="129"/>
      <c r="AG769" s="129"/>
      <c r="AH769" s="129"/>
    </row>
    <row r="770" spans="1:34" s="37" customFormat="1" ht="12" hidden="1" outlineLevel="2" x14ac:dyDescent="0.25">
      <c r="A770" s="34"/>
      <c r="B770" s="39">
        <f ca="1">MAX($A$7:B769)+Sbsxn</f>
        <v>2307.0200000000004</v>
      </c>
      <c r="C770" s="40" t="str">
        <f>BSC</f>
        <v>Balance Sheet</v>
      </c>
      <c r="D770" s="50"/>
      <c r="E770" s="24"/>
      <c r="F770" s="24"/>
      <c r="G770" s="24"/>
      <c r="H770" s="24"/>
      <c r="I770" s="24"/>
      <c r="J770" s="24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  <c r="AB770" s="51"/>
      <c r="AC770" s="51"/>
      <c r="AD770" s="51"/>
      <c r="AE770" s="51"/>
      <c r="AF770" s="51"/>
      <c r="AG770" s="51"/>
      <c r="AH770" s="51"/>
    </row>
    <row r="771" spans="1:34" s="37" customFormat="1" ht="12.5" hidden="1" outlineLevel="2" thickBot="1" x14ac:dyDescent="0.35">
      <c r="A771" s="34"/>
      <c r="B771" s="39"/>
      <c r="C771" s="48"/>
      <c r="D771" s="50"/>
      <c r="E771" s="24"/>
      <c r="F771" s="24"/>
      <c r="G771" s="24"/>
      <c r="H771" s="24"/>
      <c r="I771" s="24"/>
      <c r="J771" s="24"/>
      <c r="L771" s="51"/>
      <c r="M771" s="51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  <c r="AA771" s="129"/>
      <c r="AB771" s="129"/>
      <c r="AC771" s="129"/>
      <c r="AD771" s="129"/>
      <c r="AE771" s="129"/>
      <c r="AF771" s="129"/>
      <c r="AG771" s="129"/>
      <c r="AH771" s="129"/>
    </row>
    <row r="772" spans="1:34" s="69" customFormat="1" ht="13.4" hidden="1" customHeight="1" outlineLevel="2" x14ac:dyDescent="0.3">
      <c r="A772" s="65"/>
      <c r="B772" s="39"/>
      <c r="C772" s="48"/>
      <c r="D772" s="66" t="str">
        <f>MdlClient&amp;" Long Term Financial Plan "&amp;$E$39</f>
        <v>Federation Council Long Term Financial Plan 2021/22 - 2031/32</v>
      </c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8"/>
    </row>
    <row r="773" spans="1:34" s="69" customFormat="1" ht="13.4" hidden="1" customHeight="1" outlineLevel="2" thickBot="1" x14ac:dyDescent="0.35">
      <c r="A773" s="65"/>
      <c r="B773" s="39"/>
      <c r="C773" s="48"/>
      <c r="D773" s="70" t="str">
        <f>B728&amp;" - Balance Sheet Projections"</f>
        <v>Waste - Balance Sheet Projections</v>
      </c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  <c r="AA773" s="71"/>
      <c r="AB773" s="71"/>
      <c r="AC773" s="71"/>
      <c r="AD773" s="71"/>
      <c r="AE773" s="71"/>
      <c r="AF773" s="71"/>
      <c r="AG773" s="71"/>
      <c r="AH773" s="72"/>
    </row>
    <row r="774" spans="1:34" s="69" customFormat="1" ht="24.5" hidden="1" outlineLevel="2" thickBot="1" x14ac:dyDescent="0.35">
      <c r="A774" s="65"/>
      <c r="B774" s="39"/>
      <c r="C774" s="48"/>
      <c r="D774" s="73"/>
      <c r="E774" s="74"/>
      <c r="F774" s="74"/>
      <c r="G774" s="74"/>
      <c r="H774" s="74"/>
      <c r="I774" s="74"/>
      <c r="J774" s="74"/>
      <c r="K774" s="75" t="s">
        <v>41</v>
      </c>
      <c r="L774" s="75" t="s">
        <v>41</v>
      </c>
      <c r="M774" s="75" t="s">
        <v>41</v>
      </c>
      <c r="N774" s="76" t="s">
        <v>74</v>
      </c>
      <c r="O774" s="77" t="s">
        <v>43</v>
      </c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78"/>
      <c r="AE774" s="78"/>
      <c r="AF774" s="78"/>
      <c r="AG774" s="78"/>
      <c r="AH774" s="79"/>
    </row>
    <row r="775" spans="1:34" s="69" customFormat="1" ht="12" hidden="1" outlineLevel="2" x14ac:dyDescent="0.3">
      <c r="A775" s="65"/>
      <c r="B775" s="39"/>
      <c r="C775" s="48"/>
      <c r="D775" s="80" t="s">
        <v>44</v>
      </c>
      <c r="E775" s="81"/>
      <c r="F775" s="81"/>
      <c r="G775" s="81"/>
      <c r="H775" s="81"/>
      <c r="I775" s="81"/>
      <c r="J775" s="82"/>
      <c r="K775" s="84">
        <f>YEAR(K$29)</f>
        <v>2019</v>
      </c>
      <c r="L775" s="84">
        <f t="shared" ref="L775:AH775" si="128">YEAR(L$29)</f>
        <v>2020</v>
      </c>
      <c r="M775" s="84">
        <f t="shared" si="128"/>
        <v>2021</v>
      </c>
      <c r="N775" s="85">
        <f t="shared" si="128"/>
        <v>2022</v>
      </c>
      <c r="O775" s="86">
        <f t="shared" si="128"/>
        <v>2023</v>
      </c>
      <c r="P775" s="87">
        <f t="shared" si="128"/>
        <v>2024</v>
      </c>
      <c r="Q775" s="87">
        <f t="shared" si="128"/>
        <v>2025</v>
      </c>
      <c r="R775" s="87">
        <f t="shared" si="128"/>
        <v>2026</v>
      </c>
      <c r="S775" s="87">
        <f t="shared" si="128"/>
        <v>2027</v>
      </c>
      <c r="T775" s="87">
        <f t="shared" si="128"/>
        <v>2028</v>
      </c>
      <c r="U775" s="87">
        <f t="shared" si="128"/>
        <v>2029</v>
      </c>
      <c r="V775" s="87">
        <f t="shared" si="128"/>
        <v>2030</v>
      </c>
      <c r="W775" s="87">
        <f t="shared" si="128"/>
        <v>2031</v>
      </c>
      <c r="X775" s="87">
        <f t="shared" si="128"/>
        <v>2032</v>
      </c>
      <c r="Y775" s="87">
        <f t="shared" si="128"/>
        <v>2033</v>
      </c>
      <c r="Z775" s="87">
        <f t="shared" si="128"/>
        <v>2034</v>
      </c>
      <c r="AA775" s="87">
        <f t="shared" si="128"/>
        <v>2035</v>
      </c>
      <c r="AB775" s="87">
        <f t="shared" si="128"/>
        <v>2036</v>
      </c>
      <c r="AC775" s="87">
        <f t="shared" si="128"/>
        <v>2037</v>
      </c>
      <c r="AD775" s="87">
        <f t="shared" si="128"/>
        <v>2038</v>
      </c>
      <c r="AE775" s="87">
        <f t="shared" si="128"/>
        <v>2039</v>
      </c>
      <c r="AF775" s="87">
        <f t="shared" si="128"/>
        <v>2040</v>
      </c>
      <c r="AG775" s="87">
        <f t="shared" si="128"/>
        <v>2041</v>
      </c>
      <c r="AH775" s="88">
        <f t="shared" si="128"/>
        <v>2042</v>
      </c>
    </row>
    <row r="776" spans="1:34" s="69" customFormat="1" ht="12.5" hidden="1" outlineLevel="2" thickBot="1" x14ac:dyDescent="0.35">
      <c r="A776" s="65"/>
      <c r="B776" s="39"/>
      <c r="C776" s="48"/>
      <c r="D776" s="134"/>
      <c r="E776" s="90"/>
      <c r="F776" s="90"/>
      <c r="G776" s="90"/>
      <c r="H776" s="90"/>
      <c r="I776" s="90"/>
      <c r="J776" s="91"/>
      <c r="K776" s="92" t="s">
        <v>45</v>
      </c>
      <c r="L776" s="92" t="str">
        <f>$K$62</f>
        <v>$000s</v>
      </c>
      <c r="M776" s="92" t="str">
        <f t="shared" ref="M776:AH776" si="129">$K$62</f>
        <v>$000s</v>
      </c>
      <c r="N776" s="93" t="str">
        <f t="shared" si="129"/>
        <v>$000s</v>
      </c>
      <c r="O776" s="94" t="str">
        <f t="shared" si="129"/>
        <v>$000s</v>
      </c>
      <c r="P776" s="95" t="str">
        <f t="shared" si="129"/>
        <v>$000s</v>
      </c>
      <c r="Q776" s="95" t="str">
        <f t="shared" si="129"/>
        <v>$000s</v>
      </c>
      <c r="R776" s="95" t="str">
        <f t="shared" si="129"/>
        <v>$000s</v>
      </c>
      <c r="S776" s="95" t="str">
        <f t="shared" si="129"/>
        <v>$000s</v>
      </c>
      <c r="T776" s="95" t="str">
        <f t="shared" si="129"/>
        <v>$000s</v>
      </c>
      <c r="U776" s="95" t="str">
        <f t="shared" si="129"/>
        <v>$000s</v>
      </c>
      <c r="V776" s="95" t="str">
        <f t="shared" si="129"/>
        <v>$000s</v>
      </c>
      <c r="W776" s="95" t="str">
        <f t="shared" si="129"/>
        <v>$000s</v>
      </c>
      <c r="X776" s="95" t="str">
        <f t="shared" si="129"/>
        <v>$000s</v>
      </c>
      <c r="Y776" s="95" t="str">
        <f t="shared" si="129"/>
        <v>$000s</v>
      </c>
      <c r="Z776" s="95" t="str">
        <f t="shared" si="129"/>
        <v>$000s</v>
      </c>
      <c r="AA776" s="95" t="str">
        <f t="shared" si="129"/>
        <v>$000s</v>
      </c>
      <c r="AB776" s="95" t="str">
        <f t="shared" si="129"/>
        <v>$000s</v>
      </c>
      <c r="AC776" s="95" t="str">
        <f t="shared" si="129"/>
        <v>$000s</v>
      </c>
      <c r="AD776" s="95" t="str">
        <f t="shared" si="129"/>
        <v>$000s</v>
      </c>
      <c r="AE776" s="95" t="str">
        <f t="shared" si="129"/>
        <v>$000s</v>
      </c>
      <c r="AF776" s="95" t="str">
        <f t="shared" si="129"/>
        <v>$000s</v>
      </c>
      <c r="AG776" s="95" t="str">
        <f t="shared" si="129"/>
        <v>$000s</v>
      </c>
      <c r="AH776" s="96" t="str">
        <f t="shared" si="129"/>
        <v>$000s</v>
      </c>
    </row>
    <row r="777" spans="1:34" s="37" customFormat="1" ht="10.5" hidden="1" outlineLevel="2" x14ac:dyDescent="0.25">
      <c r="A777" s="34"/>
      <c r="B777" s="97"/>
      <c r="C777" s="98"/>
      <c r="D777" s="99"/>
      <c r="E777" s="24"/>
      <c r="F777" s="24"/>
      <c r="G777" s="24"/>
      <c r="H777" s="24"/>
      <c r="I777" s="24"/>
      <c r="J777" s="24"/>
      <c r="K777" s="100"/>
      <c r="L777" s="101"/>
      <c r="M777" s="10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102"/>
    </row>
    <row r="778" spans="1:34" s="37" customFormat="1" ht="10.5" hidden="1" outlineLevel="2" x14ac:dyDescent="0.25">
      <c r="A778" s="34"/>
      <c r="B778" s="97"/>
      <c r="C778" s="98"/>
      <c r="D778" s="135" t="s">
        <v>75</v>
      </c>
      <c r="E778" s="24"/>
      <c r="F778" s="24"/>
      <c r="G778" s="24"/>
      <c r="H778" s="24"/>
      <c r="I778" s="24"/>
      <c r="J778" s="24"/>
      <c r="K778" s="100"/>
      <c r="L778" s="101"/>
      <c r="M778" s="10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/>
      <c r="AC778" s="51"/>
      <c r="AD778" s="51"/>
      <c r="AE778" s="51"/>
      <c r="AF778" s="51"/>
      <c r="AG778" s="51"/>
      <c r="AH778" s="102"/>
    </row>
    <row r="779" spans="1:34" s="37" customFormat="1" ht="10.5" hidden="1" outlineLevel="2" x14ac:dyDescent="0.25">
      <c r="A779" s="34"/>
      <c r="B779" s="97"/>
      <c r="C779" s="98"/>
      <c r="D779" s="136" t="s">
        <v>76</v>
      </c>
      <c r="E779" s="24"/>
      <c r="F779" s="24"/>
      <c r="G779" s="24"/>
      <c r="H779" s="24"/>
      <c r="I779" s="24"/>
      <c r="J779" s="24"/>
      <c r="K779" s="105">
        <f>'[1]Hist&amp;Budget_WC'!CN$130</f>
        <v>72</v>
      </c>
      <c r="L779" s="105">
        <f>'[1]Hist&amp;Budget_WC'!CO$130</f>
        <v>62</v>
      </c>
      <c r="M779" s="105">
        <f>'[1]Hist&amp;Budget_WC'!CP$130</f>
        <v>45</v>
      </c>
      <c r="N779" s="106">
        <f>[1]Calcs_Waste!N$119</f>
        <v>53</v>
      </c>
      <c r="O779" s="106">
        <f>[1]Calcs_Waste!O$119</f>
        <v>67.615753424657569</v>
      </c>
      <c r="P779" s="106">
        <f>[1]Calcs_Waste!P$119</f>
        <v>82.612274590163992</v>
      </c>
      <c r="Q779" s="106">
        <f>[1]Calcs_Waste!Q$119</f>
        <v>97.747550941781029</v>
      </c>
      <c r="R779" s="106">
        <f>[1]Calcs_Waste!R$119</f>
        <v>112.89123971532563</v>
      </c>
      <c r="S779" s="106">
        <f>[1]Calcs_Waste!S$119</f>
        <v>128.0885207082091</v>
      </c>
      <c r="T779" s="106">
        <f>[1]Calcs_Waste!T$119</f>
        <v>143.29230650710048</v>
      </c>
      <c r="U779" s="106">
        <f>[1]Calcs_Waste!U$119</f>
        <v>158.64925206906139</v>
      </c>
      <c r="V779" s="106">
        <f>[1]Calcs_Waste!V$119</f>
        <v>174.01548337078765</v>
      </c>
      <c r="W779" s="106">
        <f>[1]Calcs_Waste!W$119</f>
        <v>189.44087045505665</v>
      </c>
      <c r="X779" s="106">
        <f>[1]Calcs_Waste!X$119</f>
        <v>204.87343762804994</v>
      </c>
      <c r="Y779" s="106">
        <f>[1]Calcs_Waste!Y$119</f>
        <v>220.47506452184493</v>
      </c>
      <c r="Z779" s="106">
        <f>[1]Calcs_Waste!Z$119</f>
        <v>236.08694113489071</v>
      </c>
      <c r="AA779" s="106">
        <f>[1]Calcs_Waste!AA$119</f>
        <v>251.7641146632626</v>
      </c>
      <c r="AB779" s="106">
        <f>[1]Calcs_Waste!AB$119</f>
        <v>267.44921366612323</v>
      </c>
      <c r="AC779" s="106">
        <f>[1]Calcs_Waste!AC$119</f>
        <v>283.32092296809003</v>
      </c>
      <c r="AD779" s="106">
        <f>[1]Calcs_Waste!AD$119</f>
        <v>299.20394604229318</v>
      </c>
      <c r="AE779" s="106">
        <f>[1]Calcs_Waste!AE$119</f>
        <v>315.15904469335055</v>
      </c>
      <c r="AF779" s="106">
        <f>[1]Calcs_Waste!AF$119</f>
        <v>331.122891585312</v>
      </c>
      <c r="AG779" s="106">
        <f>[1]Calcs_Waste!AG$119</f>
        <v>347.29272133095094</v>
      </c>
      <c r="AH779" s="107">
        <f>[1]Calcs_Waste!AH$119</f>
        <v>363.47503936422504</v>
      </c>
    </row>
    <row r="780" spans="1:34" s="37" customFormat="1" ht="10.5" hidden="1" outlineLevel="2" x14ac:dyDescent="0.25">
      <c r="A780" s="34"/>
      <c r="B780" s="97"/>
      <c r="C780" s="98"/>
      <c r="D780" s="136" t="s">
        <v>77</v>
      </c>
      <c r="E780" s="24"/>
      <c r="F780" s="24"/>
      <c r="G780" s="24"/>
      <c r="H780" s="24"/>
      <c r="I780" s="24"/>
      <c r="J780" s="24"/>
      <c r="K780" s="105">
        <f>'[1]Hist&amp;Budget_WC'!CN$136</f>
        <v>0</v>
      </c>
      <c r="L780" s="105">
        <f>'[1]Hist&amp;Budget_WC'!CO$136</f>
        <v>0</v>
      </c>
      <c r="M780" s="105">
        <f>'[1]Hist&amp;Budget_WC'!CP$136</f>
        <v>0</v>
      </c>
      <c r="N780" s="106">
        <f>[1]Calcs_Waste!N$125</f>
        <v>0</v>
      </c>
      <c r="O780" s="106">
        <f>[1]Calcs_Waste!O$125</f>
        <v>0</v>
      </c>
      <c r="P780" s="106">
        <f>[1]Calcs_Waste!P$125</f>
        <v>0</v>
      </c>
      <c r="Q780" s="106">
        <f>[1]Calcs_Waste!Q$125</f>
        <v>0</v>
      </c>
      <c r="R780" s="106">
        <f>[1]Calcs_Waste!R$125</f>
        <v>0</v>
      </c>
      <c r="S780" s="106">
        <f>[1]Calcs_Waste!S$125</f>
        <v>0</v>
      </c>
      <c r="T780" s="106">
        <f>[1]Calcs_Waste!T$125</f>
        <v>0</v>
      </c>
      <c r="U780" s="106">
        <f>[1]Calcs_Waste!U$125</f>
        <v>0</v>
      </c>
      <c r="V780" s="106">
        <f>[1]Calcs_Waste!V$125</f>
        <v>0</v>
      </c>
      <c r="W780" s="106">
        <f>[1]Calcs_Waste!W$125</f>
        <v>0</v>
      </c>
      <c r="X780" s="106">
        <f>[1]Calcs_Waste!X$125</f>
        <v>0</v>
      </c>
      <c r="Y780" s="106">
        <f>[1]Calcs_Waste!Y$125</f>
        <v>0</v>
      </c>
      <c r="Z780" s="106">
        <f>[1]Calcs_Waste!Z$125</f>
        <v>0</v>
      </c>
      <c r="AA780" s="106">
        <f>[1]Calcs_Waste!AA$125</f>
        <v>0</v>
      </c>
      <c r="AB780" s="106">
        <f>[1]Calcs_Waste!AB$125</f>
        <v>0</v>
      </c>
      <c r="AC780" s="106">
        <f>[1]Calcs_Waste!AC$125</f>
        <v>0</v>
      </c>
      <c r="AD780" s="106">
        <f>[1]Calcs_Waste!AD$125</f>
        <v>0</v>
      </c>
      <c r="AE780" s="106">
        <f>[1]Calcs_Waste!AE$125</f>
        <v>0</v>
      </c>
      <c r="AF780" s="106">
        <f>[1]Calcs_Waste!AF$125</f>
        <v>0</v>
      </c>
      <c r="AG780" s="106">
        <f>[1]Calcs_Waste!AG$125</f>
        <v>0</v>
      </c>
      <c r="AH780" s="107">
        <f>[1]Calcs_Waste!AH$125</f>
        <v>0</v>
      </c>
    </row>
    <row r="781" spans="1:34" s="37" customFormat="1" ht="10.5" hidden="1" outlineLevel="2" x14ac:dyDescent="0.25">
      <c r="A781" s="34"/>
      <c r="B781" s="97"/>
      <c r="C781" s="98"/>
      <c r="D781" s="137" t="s">
        <v>78</v>
      </c>
      <c r="E781" s="24"/>
      <c r="F781" s="24"/>
      <c r="G781" s="24"/>
      <c r="H781" s="24"/>
      <c r="I781" s="24"/>
      <c r="J781" s="24"/>
      <c r="K781" s="105">
        <f>SUM('[1]Hist&amp;Budget_WC'!CN$131:CN$132)</f>
        <v>158</v>
      </c>
      <c r="L781" s="105">
        <f>SUM('[1]Hist&amp;Budget_WC'!CO$131:CO$132)</f>
        <v>121</v>
      </c>
      <c r="M781" s="105">
        <f>SUM('[1]Hist&amp;Budget_WC'!CP$131:CP$132)</f>
        <v>148</v>
      </c>
      <c r="N781" s="106">
        <f>SUM([1]Calcs_Waste!N$120:N$121)</f>
        <v>175</v>
      </c>
      <c r="O781" s="106">
        <f>SUM([1]Calcs_Waste!O$120:O$121)</f>
        <v>188.07739726027398</v>
      </c>
      <c r="P781" s="106">
        <f>SUM([1]Calcs_Waste!P$120:P$121)</f>
        <v>192.29756147540982</v>
      </c>
      <c r="Q781" s="106">
        <f>SUM([1]Calcs_Waste!Q$120:Q$121)</f>
        <v>197.59881549657536</v>
      </c>
      <c r="R781" s="106">
        <f>SUM([1]Calcs_Waste!R$120:R$121)</f>
        <v>202.53878588398973</v>
      </c>
      <c r="S781" s="106">
        <f>SUM([1]Calcs_Waste!S$120:S$121)</f>
        <v>207.60225553108941</v>
      </c>
      <c r="T781" s="106">
        <f>SUM([1]Calcs_Waste!T$120:T$121)</f>
        <v>212.26052719231072</v>
      </c>
      <c r="U781" s="106">
        <f>SUM([1]Calcs_Waste!U$120:U$121)</f>
        <v>218.11211971735079</v>
      </c>
      <c r="V781" s="106">
        <f>SUM([1]Calcs_Waste!V$120:V$121)</f>
        <v>223.56492271028458</v>
      </c>
      <c r="W781" s="106">
        <f>SUM([1]Calcs_Waste!W$120:W$121)</f>
        <v>229.15404577804165</v>
      </c>
      <c r="X781" s="106">
        <f>SUM([1]Calcs_Waste!X$120:X$121)</f>
        <v>234.29590608573076</v>
      </c>
      <c r="Y781" s="106">
        <f>SUM([1]Calcs_Waste!Y$120:Y$121)</f>
        <v>240.75496934555488</v>
      </c>
      <c r="Z781" s="106">
        <f>SUM([1]Calcs_Waste!Z$120:Z$121)</f>
        <v>246.77384357919377</v>
      </c>
      <c r="AA781" s="106">
        <f>SUM([1]Calcs_Waste!AA$120:AA$121)</f>
        <v>252.94318966867363</v>
      </c>
      <c r="AB781" s="106">
        <f>SUM([1]Calcs_Waste!AB$120:AB$121)</f>
        <v>258.61884135809396</v>
      </c>
      <c r="AC781" s="106">
        <f>SUM([1]Calcs_Waste!AC$120:AC$121)</f>
        <v>265.74843864565025</v>
      </c>
      <c r="AD781" s="106">
        <f>SUM([1]Calcs_Waste!AD$120:AD$121)</f>
        <v>272.39214961179141</v>
      </c>
      <c r="AE781" s="106">
        <f>SUM([1]Calcs_Waste!AE$120:AE$121)</f>
        <v>279.20195335208609</v>
      </c>
      <c r="AF781" s="106">
        <f>SUM([1]Calcs_Waste!AF$120:AF$121)</f>
        <v>285.46681084956589</v>
      </c>
      <c r="AG781" s="106">
        <f>SUM([1]Calcs_Waste!AG$120:AG$121)</f>
        <v>293.33655224053547</v>
      </c>
      <c r="AH781" s="107">
        <f>SUM([1]Calcs_Waste!AH$120:AH$121)</f>
        <v>300.66996604654884</v>
      </c>
    </row>
    <row r="782" spans="1:34" s="37" customFormat="1" ht="10.5" hidden="1" outlineLevel="2" x14ac:dyDescent="0.25">
      <c r="A782" s="34"/>
      <c r="B782" s="97"/>
      <c r="C782" s="98"/>
      <c r="D782" s="137" t="s">
        <v>79</v>
      </c>
      <c r="E782" s="24"/>
      <c r="F782" s="24"/>
      <c r="G782" s="24"/>
      <c r="H782" s="24"/>
      <c r="I782" s="24"/>
      <c r="J782" s="24"/>
      <c r="K782" s="105">
        <f>'[1]Hist&amp;Budget_WC'!CN$133</f>
        <v>0</v>
      </c>
      <c r="L782" s="105">
        <f>'[1]Hist&amp;Budget_WC'!CO$133</f>
        <v>0</v>
      </c>
      <c r="M782" s="105">
        <f>'[1]Hist&amp;Budget_WC'!CP$133</f>
        <v>0</v>
      </c>
      <c r="N782" s="106">
        <f>[1]Calcs_Waste!N$122</f>
        <v>0</v>
      </c>
      <c r="O782" s="106">
        <f>[1]Calcs_Waste!O$122</f>
        <v>0</v>
      </c>
      <c r="P782" s="106">
        <f>[1]Calcs_Waste!P$122</f>
        <v>0</v>
      </c>
      <c r="Q782" s="106">
        <f>[1]Calcs_Waste!Q$122</f>
        <v>0</v>
      </c>
      <c r="R782" s="106">
        <f>[1]Calcs_Waste!R$122</f>
        <v>0</v>
      </c>
      <c r="S782" s="106">
        <f>[1]Calcs_Waste!S$122</f>
        <v>0</v>
      </c>
      <c r="T782" s="106">
        <f>[1]Calcs_Waste!T$122</f>
        <v>0</v>
      </c>
      <c r="U782" s="106">
        <f>[1]Calcs_Waste!U$122</f>
        <v>0</v>
      </c>
      <c r="V782" s="106">
        <f>[1]Calcs_Waste!V$122</f>
        <v>0</v>
      </c>
      <c r="W782" s="106">
        <f>[1]Calcs_Waste!W$122</f>
        <v>0</v>
      </c>
      <c r="X782" s="106">
        <f>[1]Calcs_Waste!X$122</f>
        <v>0</v>
      </c>
      <c r="Y782" s="106">
        <f>[1]Calcs_Waste!Y$122</f>
        <v>0</v>
      </c>
      <c r="Z782" s="106">
        <f>[1]Calcs_Waste!Z$122</f>
        <v>0</v>
      </c>
      <c r="AA782" s="106">
        <f>[1]Calcs_Waste!AA$122</f>
        <v>0</v>
      </c>
      <c r="AB782" s="106">
        <f>[1]Calcs_Waste!AB$122</f>
        <v>0</v>
      </c>
      <c r="AC782" s="106">
        <f>[1]Calcs_Waste!AC$122</f>
        <v>0</v>
      </c>
      <c r="AD782" s="106">
        <f>[1]Calcs_Waste!AD$122</f>
        <v>0</v>
      </c>
      <c r="AE782" s="106">
        <f>[1]Calcs_Waste!AE$122</f>
        <v>0</v>
      </c>
      <c r="AF782" s="106">
        <f>[1]Calcs_Waste!AF$122</f>
        <v>0</v>
      </c>
      <c r="AG782" s="106">
        <f>[1]Calcs_Waste!AG$122</f>
        <v>0</v>
      </c>
      <c r="AH782" s="107">
        <f>[1]Calcs_Waste!AH$122</f>
        <v>0</v>
      </c>
    </row>
    <row r="783" spans="1:34" s="37" customFormat="1" ht="10.5" hidden="1" outlineLevel="2" x14ac:dyDescent="0.25">
      <c r="A783" s="34"/>
      <c r="B783" s="97"/>
      <c r="C783" s="98"/>
      <c r="D783" s="138" t="s">
        <v>80</v>
      </c>
      <c r="E783" s="24"/>
      <c r="F783" s="24"/>
      <c r="G783" s="24"/>
      <c r="H783" s="24"/>
      <c r="I783" s="24"/>
      <c r="J783" s="24"/>
      <c r="K783" s="105">
        <f>SUM('[1]Hist&amp;Budget_WC'!CN$134:CN$135,'[1]Hist&amp;Budget_WC'!CN$137:CN$138)</f>
        <v>0</v>
      </c>
      <c r="L783" s="105">
        <f>SUM('[1]Hist&amp;Budget_WC'!CO$134:CO$135,'[1]Hist&amp;Budget_WC'!CO$137:CO$138)</f>
        <v>0</v>
      </c>
      <c r="M783" s="105">
        <f>SUM('[1]Hist&amp;Budget_WC'!CP$134:CP$135,'[1]Hist&amp;Budget_WC'!CP$137:CP$138)</f>
        <v>0</v>
      </c>
      <c r="N783" s="106">
        <f>SUM([1]Calcs_Waste!N$123:N$124,[1]Calcs_Waste!N$126:N$127)</f>
        <v>0</v>
      </c>
      <c r="O783" s="106">
        <f>SUM([1]Calcs_Waste!O$123:O$124,[1]Calcs_Waste!O$126:O$127)</f>
        <v>0</v>
      </c>
      <c r="P783" s="106">
        <f>SUM([1]Calcs_Waste!P$123:P$124,[1]Calcs_Waste!P$126:P$127)</f>
        <v>0</v>
      </c>
      <c r="Q783" s="106">
        <f>SUM([1]Calcs_Waste!Q$123:Q$124,[1]Calcs_Waste!Q$126:Q$127)</f>
        <v>0</v>
      </c>
      <c r="R783" s="106">
        <f>SUM([1]Calcs_Waste!R$123:R$124,[1]Calcs_Waste!R$126:R$127)</f>
        <v>0</v>
      </c>
      <c r="S783" s="106">
        <f>SUM([1]Calcs_Waste!S$123:S$124,[1]Calcs_Waste!S$126:S$127)</f>
        <v>0</v>
      </c>
      <c r="T783" s="106">
        <f>SUM([1]Calcs_Waste!T$123:T$124,[1]Calcs_Waste!T$126:T$127)</f>
        <v>0</v>
      </c>
      <c r="U783" s="106">
        <f>SUM([1]Calcs_Waste!U$123:U$124,[1]Calcs_Waste!U$126:U$127)</f>
        <v>0</v>
      </c>
      <c r="V783" s="106">
        <f>SUM([1]Calcs_Waste!V$123:V$124,[1]Calcs_Waste!V$126:V$127)</f>
        <v>0</v>
      </c>
      <c r="W783" s="106">
        <f>SUM([1]Calcs_Waste!W$123:W$124,[1]Calcs_Waste!W$126:W$127)</f>
        <v>0</v>
      </c>
      <c r="X783" s="106">
        <f>SUM([1]Calcs_Waste!X$123:X$124,[1]Calcs_Waste!X$126:X$127)</f>
        <v>0</v>
      </c>
      <c r="Y783" s="106">
        <f>SUM([1]Calcs_Waste!Y$123:Y$124,[1]Calcs_Waste!Y$126:Y$127)</f>
        <v>0</v>
      </c>
      <c r="Z783" s="106">
        <f>SUM([1]Calcs_Waste!Z$123:Z$124,[1]Calcs_Waste!Z$126:Z$127)</f>
        <v>0</v>
      </c>
      <c r="AA783" s="106">
        <f>SUM([1]Calcs_Waste!AA$123:AA$124,[1]Calcs_Waste!AA$126:AA$127)</f>
        <v>0</v>
      </c>
      <c r="AB783" s="106">
        <f>SUM([1]Calcs_Waste!AB$123:AB$124,[1]Calcs_Waste!AB$126:AB$127)</f>
        <v>0</v>
      </c>
      <c r="AC783" s="106">
        <f>SUM([1]Calcs_Waste!AC$123:AC$124,[1]Calcs_Waste!AC$126:AC$127)</f>
        <v>0</v>
      </c>
      <c r="AD783" s="106">
        <f>SUM([1]Calcs_Waste!AD$123:AD$124,[1]Calcs_Waste!AD$126:AD$127)</f>
        <v>0</v>
      </c>
      <c r="AE783" s="106">
        <f>SUM([1]Calcs_Waste!AE$123:AE$124,[1]Calcs_Waste!AE$126:AE$127)</f>
        <v>0</v>
      </c>
      <c r="AF783" s="106">
        <f>SUM([1]Calcs_Waste!AF$123:AF$124,[1]Calcs_Waste!AF$126:AF$127)</f>
        <v>0</v>
      </c>
      <c r="AG783" s="106">
        <f>SUM([1]Calcs_Waste!AG$123:AG$124,[1]Calcs_Waste!AG$126:AG$127)</f>
        <v>0</v>
      </c>
      <c r="AH783" s="107">
        <f>SUM([1]Calcs_Waste!AH$123:AH$124,[1]Calcs_Waste!AH$126:AH$127)</f>
        <v>0</v>
      </c>
    </row>
    <row r="784" spans="1:34" s="37" customFormat="1" ht="10.5" hidden="1" outlineLevel="2" x14ac:dyDescent="0.25">
      <c r="A784" s="34"/>
      <c r="B784" s="97"/>
      <c r="C784" s="98"/>
      <c r="D784" s="139" t="s">
        <v>81</v>
      </c>
      <c r="E784" s="109"/>
      <c r="F784" s="109"/>
      <c r="G784" s="109"/>
      <c r="H784" s="109"/>
      <c r="I784" s="109"/>
      <c r="J784" s="109"/>
      <c r="K784" s="110">
        <f t="shared" ref="K784:AH784" si="130">SUM(K779:K783)</f>
        <v>230</v>
      </c>
      <c r="L784" s="110">
        <f t="shared" si="130"/>
        <v>183</v>
      </c>
      <c r="M784" s="110">
        <f t="shared" si="130"/>
        <v>193</v>
      </c>
      <c r="N784" s="111">
        <f t="shared" si="130"/>
        <v>228</v>
      </c>
      <c r="O784" s="111">
        <f t="shared" si="130"/>
        <v>255.69315068493154</v>
      </c>
      <c r="P784" s="111">
        <f t="shared" si="130"/>
        <v>274.90983606557381</v>
      </c>
      <c r="Q784" s="111">
        <f t="shared" si="130"/>
        <v>295.34636643835637</v>
      </c>
      <c r="R784" s="111">
        <f t="shared" si="130"/>
        <v>315.43002559931534</v>
      </c>
      <c r="S784" s="111">
        <f t="shared" si="130"/>
        <v>335.69077623929854</v>
      </c>
      <c r="T784" s="111">
        <f t="shared" si="130"/>
        <v>355.55283369941117</v>
      </c>
      <c r="U784" s="111">
        <f t="shared" si="130"/>
        <v>376.76137178641216</v>
      </c>
      <c r="V784" s="111">
        <f t="shared" si="130"/>
        <v>397.58040608107223</v>
      </c>
      <c r="W784" s="111">
        <f t="shared" si="130"/>
        <v>418.59491623309827</v>
      </c>
      <c r="X784" s="111">
        <f t="shared" si="130"/>
        <v>439.16934371378068</v>
      </c>
      <c r="Y784" s="111">
        <f t="shared" si="130"/>
        <v>461.23003386739981</v>
      </c>
      <c r="Z784" s="111">
        <f t="shared" si="130"/>
        <v>482.8607847140845</v>
      </c>
      <c r="AA784" s="111">
        <f t="shared" si="130"/>
        <v>504.70730433193626</v>
      </c>
      <c r="AB784" s="111">
        <f t="shared" si="130"/>
        <v>526.06805502421719</v>
      </c>
      <c r="AC784" s="111">
        <f t="shared" si="130"/>
        <v>549.06936161374028</v>
      </c>
      <c r="AD784" s="111">
        <f t="shared" si="130"/>
        <v>571.59609565408459</v>
      </c>
      <c r="AE784" s="111">
        <f t="shared" si="130"/>
        <v>594.36099804543665</v>
      </c>
      <c r="AF784" s="111">
        <f t="shared" si="130"/>
        <v>616.58970243487784</v>
      </c>
      <c r="AG784" s="111">
        <f t="shared" si="130"/>
        <v>640.62927357148646</v>
      </c>
      <c r="AH784" s="112">
        <f t="shared" si="130"/>
        <v>664.14500541077382</v>
      </c>
    </row>
    <row r="785" spans="1:34" ht="12.75" hidden="1" customHeight="1" outlineLevel="2" x14ac:dyDescent="0.25">
      <c r="A785" s="34"/>
      <c r="B785" s="140"/>
      <c r="C785" s="141"/>
      <c r="D785" s="142"/>
      <c r="E785" s="143"/>
      <c r="F785" s="143"/>
      <c r="G785" s="143"/>
      <c r="H785" s="143"/>
      <c r="I785" s="143"/>
      <c r="J785" s="143"/>
      <c r="K785" s="105"/>
      <c r="L785" s="105"/>
      <c r="M785" s="105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  <c r="AA785" s="144"/>
      <c r="AB785" s="144"/>
      <c r="AC785" s="144"/>
      <c r="AD785" s="144"/>
      <c r="AE785" s="144"/>
      <c r="AF785" s="144"/>
      <c r="AG785" s="144"/>
      <c r="AH785" s="145"/>
    </row>
    <row r="786" spans="1:34" ht="12.75" hidden="1" customHeight="1" outlineLevel="2" x14ac:dyDescent="0.25">
      <c r="A786" s="34"/>
      <c r="B786" s="97"/>
      <c r="C786" s="141"/>
      <c r="D786" s="142" t="s">
        <v>82</v>
      </c>
      <c r="E786" s="143"/>
      <c r="F786" s="143"/>
      <c r="G786" s="143"/>
      <c r="H786" s="143"/>
      <c r="I786" s="143"/>
      <c r="J786" s="143"/>
      <c r="K786" s="105"/>
      <c r="L786" s="105"/>
      <c r="M786" s="105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  <c r="AA786" s="144"/>
      <c r="AB786" s="144"/>
      <c r="AC786" s="144"/>
      <c r="AD786" s="144"/>
      <c r="AE786" s="144"/>
      <c r="AF786" s="144"/>
      <c r="AG786" s="144"/>
      <c r="AH786" s="145"/>
    </row>
    <row r="787" spans="1:34" ht="12.75" hidden="1" customHeight="1" outlineLevel="2" x14ac:dyDescent="0.25">
      <c r="A787" s="34"/>
      <c r="B787" s="140"/>
      <c r="C787" s="141"/>
      <c r="D787" s="136" t="s">
        <v>76</v>
      </c>
      <c r="E787" s="143"/>
      <c r="F787" s="143"/>
      <c r="G787" s="143"/>
      <c r="H787" s="143"/>
      <c r="I787" s="143"/>
      <c r="J787" s="143"/>
      <c r="K787" s="105">
        <f>'[1]Hist&amp;Budget_WC'!CN$143</f>
        <v>0</v>
      </c>
      <c r="L787" s="105">
        <f>'[1]Hist&amp;Budget_WC'!CO$143</f>
        <v>0</v>
      </c>
      <c r="M787" s="105">
        <f>'[1]Hist&amp;Budget_WC'!CP$143</f>
        <v>0</v>
      </c>
      <c r="N787" s="106">
        <f>[1]Calcs_Waste!N$132</f>
        <v>0</v>
      </c>
      <c r="O787" s="106">
        <f>[1]Calcs_Waste!O$132</f>
        <v>0</v>
      </c>
      <c r="P787" s="106">
        <f>[1]Calcs_Waste!P$132</f>
        <v>0</v>
      </c>
      <c r="Q787" s="106">
        <f>[1]Calcs_Waste!Q$132</f>
        <v>0</v>
      </c>
      <c r="R787" s="106">
        <f>[1]Calcs_Waste!R$132</f>
        <v>0</v>
      </c>
      <c r="S787" s="106">
        <f>[1]Calcs_Waste!S$132</f>
        <v>0</v>
      </c>
      <c r="T787" s="106">
        <f>[1]Calcs_Waste!T$132</f>
        <v>0</v>
      </c>
      <c r="U787" s="106">
        <f>[1]Calcs_Waste!U$132</f>
        <v>0</v>
      </c>
      <c r="V787" s="106">
        <f>[1]Calcs_Waste!V$132</f>
        <v>0</v>
      </c>
      <c r="W787" s="106">
        <f>[1]Calcs_Waste!W$132</f>
        <v>0</v>
      </c>
      <c r="X787" s="106">
        <f>[1]Calcs_Waste!X$132</f>
        <v>0</v>
      </c>
      <c r="Y787" s="106">
        <f>[1]Calcs_Waste!Y$132</f>
        <v>0</v>
      </c>
      <c r="Z787" s="106">
        <f>[1]Calcs_Waste!Z$132</f>
        <v>0</v>
      </c>
      <c r="AA787" s="106">
        <f>[1]Calcs_Waste!AA$132</f>
        <v>0</v>
      </c>
      <c r="AB787" s="106">
        <f>[1]Calcs_Waste!AB$132</f>
        <v>0</v>
      </c>
      <c r="AC787" s="106">
        <f>[1]Calcs_Waste!AC$132</f>
        <v>0</v>
      </c>
      <c r="AD787" s="106">
        <f>[1]Calcs_Waste!AD$132</f>
        <v>0</v>
      </c>
      <c r="AE787" s="106">
        <f>[1]Calcs_Waste!AE$132</f>
        <v>0</v>
      </c>
      <c r="AF787" s="106">
        <f>[1]Calcs_Waste!AF$132</f>
        <v>0</v>
      </c>
      <c r="AG787" s="106">
        <f>[1]Calcs_Waste!AG$132</f>
        <v>0</v>
      </c>
      <c r="AH787" s="107">
        <f>[1]Calcs_Waste!AH$132</f>
        <v>0</v>
      </c>
    </row>
    <row r="788" spans="1:34" ht="12.75" hidden="1" customHeight="1" outlineLevel="2" x14ac:dyDescent="0.25">
      <c r="A788" s="34"/>
      <c r="B788" s="140"/>
      <c r="C788" s="141"/>
      <c r="D788" s="136" t="s">
        <v>77</v>
      </c>
      <c r="E788" s="143"/>
      <c r="F788" s="143"/>
      <c r="G788" s="143"/>
      <c r="H788" s="143"/>
      <c r="I788" s="143"/>
      <c r="J788" s="143"/>
      <c r="K788" s="105">
        <f>'[1]Hist&amp;Budget_WC'!CN$151</f>
        <v>0</v>
      </c>
      <c r="L788" s="105">
        <f>'[1]Hist&amp;Budget_WC'!CO$151</f>
        <v>0</v>
      </c>
      <c r="M788" s="105">
        <f>'[1]Hist&amp;Budget_WC'!CP$151</f>
        <v>0</v>
      </c>
      <c r="N788" s="106">
        <f>[1]Calcs_Waste!N$140</f>
        <v>0</v>
      </c>
      <c r="O788" s="106">
        <f>[1]Calcs_Waste!O$140</f>
        <v>0</v>
      </c>
      <c r="P788" s="106">
        <f>[1]Calcs_Waste!P$140</f>
        <v>0</v>
      </c>
      <c r="Q788" s="106">
        <f>[1]Calcs_Waste!Q$140</f>
        <v>0</v>
      </c>
      <c r="R788" s="106">
        <f>[1]Calcs_Waste!R$140</f>
        <v>0</v>
      </c>
      <c r="S788" s="106">
        <f>[1]Calcs_Waste!S$140</f>
        <v>0</v>
      </c>
      <c r="T788" s="106">
        <f>[1]Calcs_Waste!T$140</f>
        <v>0</v>
      </c>
      <c r="U788" s="106">
        <f>[1]Calcs_Waste!U$140</f>
        <v>0</v>
      </c>
      <c r="V788" s="106">
        <f>[1]Calcs_Waste!V$140</f>
        <v>0</v>
      </c>
      <c r="W788" s="106">
        <f>[1]Calcs_Waste!W$140</f>
        <v>0</v>
      </c>
      <c r="X788" s="106">
        <f>[1]Calcs_Waste!X$140</f>
        <v>0</v>
      </c>
      <c r="Y788" s="106">
        <f>[1]Calcs_Waste!Y$140</f>
        <v>0</v>
      </c>
      <c r="Z788" s="106">
        <f>[1]Calcs_Waste!Z$140</f>
        <v>0</v>
      </c>
      <c r="AA788" s="106">
        <f>[1]Calcs_Waste!AA$140</f>
        <v>0</v>
      </c>
      <c r="AB788" s="106">
        <f>[1]Calcs_Waste!AB$140</f>
        <v>0</v>
      </c>
      <c r="AC788" s="106">
        <f>[1]Calcs_Waste!AC$140</f>
        <v>0</v>
      </c>
      <c r="AD788" s="106">
        <f>[1]Calcs_Waste!AD$140</f>
        <v>0</v>
      </c>
      <c r="AE788" s="106">
        <f>[1]Calcs_Waste!AE$140</f>
        <v>0</v>
      </c>
      <c r="AF788" s="106">
        <f>[1]Calcs_Waste!AF$140</f>
        <v>0</v>
      </c>
      <c r="AG788" s="106">
        <f>[1]Calcs_Waste!AG$140</f>
        <v>0</v>
      </c>
      <c r="AH788" s="107">
        <f>[1]Calcs_Waste!AH$140</f>
        <v>0</v>
      </c>
    </row>
    <row r="789" spans="1:34" ht="12.75" hidden="1" customHeight="1" outlineLevel="2" x14ac:dyDescent="0.25">
      <c r="A789" s="34"/>
      <c r="B789" s="140"/>
      <c r="C789" s="141"/>
      <c r="D789" s="137" t="s">
        <v>78</v>
      </c>
      <c r="E789" s="143"/>
      <c r="F789" s="143"/>
      <c r="G789" s="143"/>
      <c r="H789" s="143"/>
      <c r="I789" s="143"/>
      <c r="J789" s="143"/>
      <c r="K789" s="105">
        <f>'[1]Hist&amp;Budget_WC'!CN$150</f>
        <v>0</v>
      </c>
      <c r="L789" s="105">
        <f>'[1]Hist&amp;Budget_WC'!CO$150</f>
        <v>0</v>
      </c>
      <c r="M789" s="105">
        <f>'[1]Hist&amp;Budget_WC'!CP$150</f>
        <v>0</v>
      </c>
      <c r="N789" s="106">
        <f>[1]Calcs_Waste!N$139</f>
        <v>0</v>
      </c>
      <c r="O789" s="106">
        <f>[1]Calcs_Waste!O$139</f>
        <v>0</v>
      </c>
      <c r="P789" s="106">
        <f>[1]Calcs_Waste!P$139</f>
        <v>0</v>
      </c>
      <c r="Q789" s="106">
        <f>[1]Calcs_Waste!Q$139</f>
        <v>0</v>
      </c>
      <c r="R789" s="106">
        <f>[1]Calcs_Waste!R$139</f>
        <v>0</v>
      </c>
      <c r="S789" s="106">
        <f>[1]Calcs_Waste!S$139</f>
        <v>0</v>
      </c>
      <c r="T789" s="106">
        <f>[1]Calcs_Waste!T$139</f>
        <v>0</v>
      </c>
      <c r="U789" s="106">
        <f>[1]Calcs_Waste!U$139</f>
        <v>0</v>
      </c>
      <c r="V789" s="106">
        <f>[1]Calcs_Waste!V$139</f>
        <v>0</v>
      </c>
      <c r="W789" s="106">
        <f>[1]Calcs_Waste!W$139</f>
        <v>0</v>
      </c>
      <c r="X789" s="106">
        <f>[1]Calcs_Waste!X$139</f>
        <v>0</v>
      </c>
      <c r="Y789" s="106">
        <f>[1]Calcs_Waste!Y$139</f>
        <v>0</v>
      </c>
      <c r="Z789" s="106">
        <f>[1]Calcs_Waste!Z$139</f>
        <v>0</v>
      </c>
      <c r="AA789" s="106">
        <f>[1]Calcs_Waste!AA$139</f>
        <v>0</v>
      </c>
      <c r="AB789" s="106">
        <f>[1]Calcs_Waste!AB$139</f>
        <v>0</v>
      </c>
      <c r="AC789" s="106">
        <f>[1]Calcs_Waste!AC$139</f>
        <v>0</v>
      </c>
      <c r="AD789" s="106">
        <f>[1]Calcs_Waste!AD$139</f>
        <v>0</v>
      </c>
      <c r="AE789" s="106">
        <f>[1]Calcs_Waste!AE$139</f>
        <v>0</v>
      </c>
      <c r="AF789" s="106">
        <f>[1]Calcs_Waste!AF$139</f>
        <v>0</v>
      </c>
      <c r="AG789" s="106">
        <f>[1]Calcs_Waste!AG$139</f>
        <v>0</v>
      </c>
      <c r="AH789" s="107">
        <f>[1]Calcs_Waste!AH$139</f>
        <v>0</v>
      </c>
    </row>
    <row r="790" spans="1:34" ht="12.75" hidden="1" customHeight="1" outlineLevel="2" x14ac:dyDescent="0.25">
      <c r="A790" s="34"/>
      <c r="B790" s="140"/>
      <c r="C790" s="141"/>
      <c r="D790" s="136" t="s">
        <v>83</v>
      </c>
      <c r="E790" s="143"/>
      <c r="F790" s="143"/>
      <c r="G790" s="143"/>
      <c r="H790" s="143"/>
      <c r="I790" s="143"/>
      <c r="J790" s="143"/>
      <c r="K790" s="105">
        <f>SUM('[1]Hist&amp;Budget_WC'!CN$145:CN$146)</f>
        <v>0</v>
      </c>
      <c r="L790" s="105">
        <f>SUM('[1]Hist&amp;Budget_WC'!CO$145:CO$146)</f>
        <v>0</v>
      </c>
      <c r="M790" s="105">
        <f>SUM('[1]Hist&amp;Budget_WC'!CP$145:CP$146)</f>
        <v>0</v>
      </c>
      <c r="N790" s="106">
        <f>SUM([1]Calcs_Waste!N$134:N$135)</f>
        <v>0</v>
      </c>
      <c r="O790" s="106">
        <f>SUM([1]Calcs_Waste!O$134:O$135)</f>
        <v>0</v>
      </c>
      <c r="P790" s="106">
        <f>SUM([1]Calcs_Waste!P$134:P$135)</f>
        <v>0</v>
      </c>
      <c r="Q790" s="106">
        <f>SUM([1]Calcs_Waste!Q$134:Q$135)</f>
        <v>0</v>
      </c>
      <c r="R790" s="106">
        <f>SUM([1]Calcs_Waste!R$134:R$135)</f>
        <v>0</v>
      </c>
      <c r="S790" s="106">
        <f>SUM([1]Calcs_Waste!S$134:S$135)</f>
        <v>0</v>
      </c>
      <c r="T790" s="106">
        <f>SUM([1]Calcs_Waste!T$134:T$135)</f>
        <v>0</v>
      </c>
      <c r="U790" s="106">
        <f>SUM([1]Calcs_Waste!U$134:U$135)</f>
        <v>0</v>
      </c>
      <c r="V790" s="106">
        <f>SUM([1]Calcs_Waste!V$134:V$135)</f>
        <v>0</v>
      </c>
      <c r="W790" s="106">
        <f>SUM([1]Calcs_Waste!W$134:W$135)</f>
        <v>0</v>
      </c>
      <c r="X790" s="106">
        <f>SUM([1]Calcs_Waste!X$134:X$135)</f>
        <v>0</v>
      </c>
      <c r="Y790" s="106">
        <f>SUM([1]Calcs_Waste!Y$134:Y$135)</f>
        <v>0</v>
      </c>
      <c r="Z790" s="106">
        <f>SUM([1]Calcs_Waste!Z$134:Z$135)</f>
        <v>0</v>
      </c>
      <c r="AA790" s="106">
        <f>SUM([1]Calcs_Waste!AA$134:AA$135)</f>
        <v>0</v>
      </c>
      <c r="AB790" s="106">
        <f>SUM([1]Calcs_Waste!AB$134:AB$135)</f>
        <v>0</v>
      </c>
      <c r="AC790" s="106">
        <f>SUM([1]Calcs_Waste!AC$134:AC$135)</f>
        <v>0</v>
      </c>
      <c r="AD790" s="106">
        <f>SUM([1]Calcs_Waste!AD$134:AD$135)</f>
        <v>0</v>
      </c>
      <c r="AE790" s="106">
        <f>SUM([1]Calcs_Waste!AE$134:AE$135)</f>
        <v>0</v>
      </c>
      <c r="AF790" s="106">
        <f>SUM([1]Calcs_Waste!AF$134:AF$135)</f>
        <v>0</v>
      </c>
      <c r="AG790" s="106">
        <f>SUM([1]Calcs_Waste!AG$134:AG$135)</f>
        <v>0</v>
      </c>
      <c r="AH790" s="107">
        <f>SUM([1]Calcs_Waste!AH$134:AH$135)</f>
        <v>0</v>
      </c>
    </row>
    <row r="791" spans="1:34" ht="12.75" hidden="1" customHeight="1" outlineLevel="2" x14ac:dyDescent="0.25">
      <c r="A791" s="34"/>
      <c r="B791" s="140"/>
      <c r="C791" s="141"/>
      <c r="D791" s="136" t="s">
        <v>84</v>
      </c>
      <c r="E791" s="143"/>
      <c r="F791" s="143"/>
      <c r="G791" s="143"/>
      <c r="H791" s="143"/>
      <c r="I791" s="143"/>
      <c r="J791" s="143"/>
      <c r="K791" s="105">
        <f>'[1]Hist&amp;Budget_WC'!CN$147</f>
        <v>0</v>
      </c>
      <c r="L791" s="105">
        <f>'[1]Hist&amp;Budget_WC'!CO$147</f>
        <v>0</v>
      </c>
      <c r="M791" s="105">
        <f>'[1]Hist&amp;Budget_WC'!CP$147</f>
        <v>0</v>
      </c>
      <c r="N791" s="106">
        <f>[1]Calcs_Waste!N$136</f>
        <v>0</v>
      </c>
      <c r="O791" s="106">
        <f>[1]Calcs_Waste!O$136</f>
        <v>0</v>
      </c>
      <c r="P791" s="106">
        <f>[1]Calcs_Waste!P$136</f>
        <v>0</v>
      </c>
      <c r="Q791" s="106">
        <f>[1]Calcs_Waste!Q$136</f>
        <v>0</v>
      </c>
      <c r="R791" s="106">
        <f>[1]Calcs_Waste!R$136</f>
        <v>0</v>
      </c>
      <c r="S791" s="106">
        <f>[1]Calcs_Waste!S$136</f>
        <v>0</v>
      </c>
      <c r="T791" s="106">
        <f>[1]Calcs_Waste!T$136</f>
        <v>0</v>
      </c>
      <c r="U791" s="106">
        <f>[1]Calcs_Waste!U$136</f>
        <v>0</v>
      </c>
      <c r="V791" s="106">
        <f>[1]Calcs_Waste!V$136</f>
        <v>0</v>
      </c>
      <c r="W791" s="106">
        <f>[1]Calcs_Waste!W$136</f>
        <v>0</v>
      </c>
      <c r="X791" s="106">
        <f>[1]Calcs_Waste!X$136</f>
        <v>0</v>
      </c>
      <c r="Y791" s="106">
        <f>[1]Calcs_Waste!Y$136</f>
        <v>0</v>
      </c>
      <c r="Z791" s="106">
        <f>[1]Calcs_Waste!Z$136</f>
        <v>0</v>
      </c>
      <c r="AA791" s="106">
        <f>[1]Calcs_Waste!AA$136</f>
        <v>0</v>
      </c>
      <c r="AB791" s="106">
        <f>[1]Calcs_Waste!AB$136</f>
        <v>0</v>
      </c>
      <c r="AC791" s="106">
        <f>[1]Calcs_Waste!AC$136</f>
        <v>0</v>
      </c>
      <c r="AD791" s="106">
        <f>[1]Calcs_Waste!AD$136</f>
        <v>0</v>
      </c>
      <c r="AE791" s="106">
        <f>[1]Calcs_Waste!AE$136</f>
        <v>0</v>
      </c>
      <c r="AF791" s="106">
        <f>[1]Calcs_Waste!AF$136</f>
        <v>0</v>
      </c>
      <c r="AG791" s="106">
        <f>[1]Calcs_Waste!AG$136</f>
        <v>0</v>
      </c>
      <c r="AH791" s="107">
        <f>[1]Calcs_Waste!AH$136</f>
        <v>0</v>
      </c>
    </row>
    <row r="792" spans="1:34" ht="12.75" hidden="1" customHeight="1" outlineLevel="2" x14ac:dyDescent="0.25">
      <c r="A792" s="34"/>
      <c r="B792" s="140"/>
      <c r="C792" s="141"/>
      <c r="D792" s="136" t="s">
        <v>85</v>
      </c>
      <c r="E792" s="143"/>
      <c r="F792" s="143"/>
      <c r="G792" s="143"/>
      <c r="H792" s="143"/>
      <c r="I792" s="143"/>
      <c r="J792" s="143"/>
      <c r="K792" s="105">
        <f>SUM('[1]Hist&amp;Budget_WC'!CN$144,'[1]Hist&amp;Budget_WC'!CN$148:CN$149,'[1]Hist&amp;Budget_WC'!CN$152:CN$153)</f>
        <v>0</v>
      </c>
      <c r="L792" s="105">
        <f>SUM('[1]Hist&amp;Budget_WC'!CO$144,'[1]Hist&amp;Budget_WC'!CO$148:CO$149,'[1]Hist&amp;Budget_WC'!CO$152:CO$153)</f>
        <v>0</v>
      </c>
      <c r="M792" s="105">
        <f>SUM('[1]Hist&amp;Budget_WC'!CP$144,'[1]Hist&amp;Budget_WC'!CP$148:CP$149,'[1]Hist&amp;Budget_WC'!CP$152:CP$153)</f>
        <v>0</v>
      </c>
      <c r="N792" s="106">
        <f>SUM([1]Calcs_Waste!N$133,[1]Calcs_Waste!N$137:N$138,[1]Calcs_Waste!N$141:N$142)</f>
        <v>0</v>
      </c>
      <c r="O792" s="106">
        <f>SUM([1]Calcs_Waste!O$133,[1]Calcs_Waste!O$137:O$138,[1]Calcs_Waste!O$141:O$142)</f>
        <v>0</v>
      </c>
      <c r="P792" s="106">
        <f>SUM([1]Calcs_Waste!P$133,[1]Calcs_Waste!P$137:P$138,[1]Calcs_Waste!P$141:P$142)</f>
        <v>0</v>
      </c>
      <c r="Q792" s="106">
        <f>SUM([1]Calcs_Waste!Q$133,[1]Calcs_Waste!Q$137:Q$138,[1]Calcs_Waste!Q$141:Q$142)</f>
        <v>0</v>
      </c>
      <c r="R792" s="106">
        <f>SUM([1]Calcs_Waste!R$133,[1]Calcs_Waste!R$137:R$138,[1]Calcs_Waste!R$141:R$142)</f>
        <v>0</v>
      </c>
      <c r="S792" s="106">
        <f>SUM([1]Calcs_Waste!S$133,[1]Calcs_Waste!S$137:S$138,[1]Calcs_Waste!S$141:S$142)</f>
        <v>0</v>
      </c>
      <c r="T792" s="106">
        <f>SUM([1]Calcs_Waste!T$133,[1]Calcs_Waste!T$137:T$138,[1]Calcs_Waste!T$141:T$142)</f>
        <v>0</v>
      </c>
      <c r="U792" s="106">
        <f>SUM([1]Calcs_Waste!U$133,[1]Calcs_Waste!U$137:U$138,[1]Calcs_Waste!U$141:U$142)</f>
        <v>0</v>
      </c>
      <c r="V792" s="106">
        <f>SUM([1]Calcs_Waste!V$133,[1]Calcs_Waste!V$137:V$138,[1]Calcs_Waste!V$141:V$142)</f>
        <v>0</v>
      </c>
      <c r="W792" s="106">
        <f>SUM([1]Calcs_Waste!W$133,[1]Calcs_Waste!W$137:W$138,[1]Calcs_Waste!W$141:W$142)</f>
        <v>0</v>
      </c>
      <c r="X792" s="106">
        <f>SUM([1]Calcs_Waste!X$133,[1]Calcs_Waste!X$137:X$138,[1]Calcs_Waste!X$141:X$142)</f>
        <v>0</v>
      </c>
      <c r="Y792" s="106">
        <f>SUM([1]Calcs_Waste!Y$133,[1]Calcs_Waste!Y$137:Y$138,[1]Calcs_Waste!Y$141:Y$142)</f>
        <v>0</v>
      </c>
      <c r="Z792" s="106">
        <f>SUM([1]Calcs_Waste!Z$133,[1]Calcs_Waste!Z$137:Z$138,[1]Calcs_Waste!Z$141:Z$142)</f>
        <v>0</v>
      </c>
      <c r="AA792" s="106">
        <f>SUM([1]Calcs_Waste!AA$133,[1]Calcs_Waste!AA$137:AA$138,[1]Calcs_Waste!AA$141:AA$142)</f>
        <v>0</v>
      </c>
      <c r="AB792" s="106">
        <f>SUM([1]Calcs_Waste!AB$133,[1]Calcs_Waste!AB$137:AB$138,[1]Calcs_Waste!AB$141:AB$142)</f>
        <v>0</v>
      </c>
      <c r="AC792" s="106">
        <f>SUM([1]Calcs_Waste!AC$133,[1]Calcs_Waste!AC$137:AC$138,[1]Calcs_Waste!AC$141:AC$142)</f>
        <v>0</v>
      </c>
      <c r="AD792" s="106">
        <f>SUM([1]Calcs_Waste!AD$133,[1]Calcs_Waste!AD$137:AD$138,[1]Calcs_Waste!AD$141:AD$142)</f>
        <v>0</v>
      </c>
      <c r="AE792" s="106">
        <f>SUM([1]Calcs_Waste!AE$133,[1]Calcs_Waste!AE$137:AE$138,[1]Calcs_Waste!AE$141:AE$142)</f>
        <v>0</v>
      </c>
      <c r="AF792" s="106">
        <f>SUM([1]Calcs_Waste!AF$133,[1]Calcs_Waste!AF$137:AF$138,[1]Calcs_Waste!AF$141:AF$142)</f>
        <v>0</v>
      </c>
      <c r="AG792" s="106">
        <f>SUM([1]Calcs_Waste!AG$133,[1]Calcs_Waste!AG$137:AG$138,[1]Calcs_Waste!AG$141:AG$142)</f>
        <v>0</v>
      </c>
      <c r="AH792" s="107">
        <f>SUM([1]Calcs_Waste!AH$133,[1]Calcs_Waste!AH$137:AH$138,[1]Calcs_Waste!AH$141:AH$142)</f>
        <v>0</v>
      </c>
    </row>
    <row r="793" spans="1:34" ht="12.75" hidden="1" customHeight="1" outlineLevel="2" x14ac:dyDescent="0.25">
      <c r="A793" s="34"/>
      <c r="B793" s="140"/>
      <c r="C793" s="141"/>
      <c r="D793" s="139" t="s">
        <v>86</v>
      </c>
      <c r="E793" s="146"/>
      <c r="F793" s="146"/>
      <c r="G793" s="146"/>
      <c r="H793" s="146"/>
      <c r="I793" s="146"/>
      <c r="J793" s="146"/>
      <c r="K793" s="110">
        <f t="shared" ref="K793:AH793" si="131">SUM(K787:K792)</f>
        <v>0</v>
      </c>
      <c r="L793" s="110">
        <f t="shared" si="131"/>
        <v>0</v>
      </c>
      <c r="M793" s="110">
        <f t="shared" si="131"/>
        <v>0</v>
      </c>
      <c r="N793" s="111">
        <f t="shared" si="131"/>
        <v>0</v>
      </c>
      <c r="O793" s="111">
        <f t="shared" si="131"/>
        <v>0</v>
      </c>
      <c r="P793" s="111">
        <f t="shared" si="131"/>
        <v>0</v>
      </c>
      <c r="Q793" s="111">
        <f t="shared" si="131"/>
        <v>0</v>
      </c>
      <c r="R793" s="111">
        <f t="shared" si="131"/>
        <v>0</v>
      </c>
      <c r="S793" s="111">
        <f t="shared" si="131"/>
        <v>0</v>
      </c>
      <c r="T793" s="111">
        <f t="shared" si="131"/>
        <v>0</v>
      </c>
      <c r="U793" s="111">
        <f t="shared" si="131"/>
        <v>0</v>
      </c>
      <c r="V793" s="111">
        <f t="shared" si="131"/>
        <v>0</v>
      </c>
      <c r="W793" s="111">
        <f t="shared" si="131"/>
        <v>0</v>
      </c>
      <c r="X793" s="111">
        <f t="shared" si="131"/>
        <v>0</v>
      </c>
      <c r="Y793" s="111">
        <f t="shared" si="131"/>
        <v>0</v>
      </c>
      <c r="Z793" s="111">
        <f t="shared" si="131"/>
        <v>0</v>
      </c>
      <c r="AA793" s="111">
        <f t="shared" si="131"/>
        <v>0</v>
      </c>
      <c r="AB793" s="111">
        <f t="shared" si="131"/>
        <v>0</v>
      </c>
      <c r="AC793" s="111">
        <f t="shared" si="131"/>
        <v>0</v>
      </c>
      <c r="AD793" s="111">
        <f t="shared" si="131"/>
        <v>0</v>
      </c>
      <c r="AE793" s="111">
        <f t="shared" si="131"/>
        <v>0</v>
      </c>
      <c r="AF793" s="111">
        <f t="shared" si="131"/>
        <v>0</v>
      </c>
      <c r="AG793" s="111">
        <f t="shared" si="131"/>
        <v>0</v>
      </c>
      <c r="AH793" s="112">
        <f t="shared" si="131"/>
        <v>0</v>
      </c>
    </row>
    <row r="794" spans="1:34" ht="12.75" hidden="1" customHeight="1" outlineLevel="2" thickBot="1" x14ac:dyDescent="0.3">
      <c r="A794" s="34"/>
      <c r="B794" s="140"/>
      <c r="C794" s="141"/>
      <c r="D794" s="147" t="s">
        <v>87</v>
      </c>
      <c r="E794" s="148"/>
      <c r="F794" s="148"/>
      <c r="G794" s="148"/>
      <c r="H794" s="148"/>
      <c r="I794" s="148"/>
      <c r="J794" s="148"/>
      <c r="K794" s="149">
        <f t="shared" ref="K794:AH794" si="132">SUM(K784,K793)</f>
        <v>230</v>
      </c>
      <c r="L794" s="149">
        <f t="shared" si="132"/>
        <v>183</v>
      </c>
      <c r="M794" s="149">
        <f t="shared" si="132"/>
        <v>193</v>
      </c>
      <c r="N794" s="150">
        <f t="shared" si="132"/>
        <v>228</v>
      </c>
      <c r="O794" s="150">
        <f t="shared" si="132"/>
        <v>255.69315068493154</v>
      </c>
      <c r="P794" s="150">
        <f t="shared" si="132"/>
        <v>274.90983606557381</v>
      </c>
      <c r="Q794" s="150">
        <f t="shared" si="132"/>
        <v>295.34636643835637</v>
      </c>
      <c r="R794" s="150">
        <f t="shared" si="132"/>
        <v>315.43002559931534</v>
      </c>
      <c r="S794" s="150">
        <f t="shared" si="132"/>
        <v>335.69077623929854</v>
      </c>
      <c r="T794" s="150">
        <f t="shared" si="132"/>
        <v>355.55283369941117</v>
      </c>
      <c r="U794" s="150">
        <f t="shared" si="132"/>
        <v>376.76137178641216</v>
      </c>
      <c r="V794" s="150">
        <f t="shared" si="132"/>
        <v>397.58040608107223</v>
      </c>
      <c r="W794" s="150">
        <f t="shared" si="132"/>
        <v>418.59491623309827</v>
      </c>
      <c r="X794" s="150">
        <f t="shared" si="132"/>
        <v>439.16934371378068</v>
      </c>
      <c r="Y794" s="150">
        <f t="shared" si="132"/>
        <v>461.23003386739981</v>
      </c>
      <c r="Z794" s="150">
        <f t="shared" si="132"/>
        <v>482.8607847140845</v>
      </c>
      <c r="AA794" s="150">
        <f t="shared" si="132"/>
        <v>504.70730433193626</v>
      </c>
      <c r="AB794" s="150">
        <f t="shared" si="132"/>
        <v>526.06805502421719</v>
      </c>
      <c r="AC794" s="150">
        <f t="shared" si="132"/>
        <v>549.06936161374028</v>
      </c>
      <c r="AD794" s="150">
        <f t="shared" si="132"/>
        <v>571.59609565408459</v>
      </c>
      <c r="AE794" s="150">
        <f t="shared" si="132"/>
        <v>594.36099804543665</v>
      </c>
      <c r="AF794" s="150">
        <f t="shared" si="132"/>
        <v>616.58970243487784</v>
      </c>
      <c r="AG794" s="150">
        <f t="shared" si="132"/>
        <v>640.62927357148646</v>
      </c>
      <c r="AH794" s="151">
        <f t="shared" si="132"/>
        <v>664.14500541077382</v>
      </c>
    </row>
    <row r="795" spans="1:34" ht="12.75" hidden="1" customHeight="1" outlineLevel="2" thickTop="1" x14ac:dyDescent="0.25">
      <c r="A795" s="34"/>
      <c r="B795" s="140"/>
      <c r="C795" s="141"/>
      <c r="D795" s="142"/>
      <c r="E795" s="143"/>
      <c r="F795" s="143"/>
      <c r="G795" s="143"/>
      <c r="H795" s="143"/>
      <c r="I795" s="143"/>
      <c r="J795" s="143"/>
      <c r="K795" s="105"/>
      <c r="L795" s="105"/>
      <c r="M795" s="105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  <c r="AA795" s="144"/>
      <c r="AB795" s="144"/>
      <c r="AC795" s="144"/>
      <c r="AD795" s="144"/>
      <c r="AE795" s="144"/>
      <c r="AF795" s="144"/>
      <c r="AG795" s="144"/>
      <c r="AH795" s="145"/>
    </row>
    <row r="796" spans="1:34" ht="12.75" hidden="1" customHeight="1" outlineLevel="2" x14ac:dyDescent="0.25">
      <c r="A796" s="34"/>
      <c r="B796" s="140"/>
      <c r="C796" s="141"/>
      <c r="D796" s="142" t="s">
        <v>88</v>
      </c>
      <c r="E796" s="143"/>
      <c r="F796" s="143"/>
      <c r="G796" s="143"/>
      <c r="H796" s="143"/>
      <c r="I796" s="143"/>
      <c r="J796" s="143"/>
      <c r="K796" s="105"/>
      <c r="L796" s="105"/>
      <c r="M796" s="105"/>
      <c r="N796" s="106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  <c r="AA796" s="144"/>
      <c r="AB796" s="144"/>
      <c r="AC796" s="144"/>
      <c r="AD796" s="144"/>
      <c r="AE796" s="144"/>
      <c r="AF796" s="144"/>
      <c r="AG796" s="144"/>
      <c r="AH796" s="145"/>
    </row>
    <row r="797" spans="1:34" ht="12.75" hidden="1" customHeight="1" outlineLevel="2" x14ac:dyDescent="0.25">
      <c r="A797" s="34"/>
      <c r="B797" s="140"/>
      <c r="C797" s="141"/>
      <c r="D797" s="165" t="s">
        <v>89</v>
      </c>
      <c r="E797" s="143"/>
      <c r="F797" s="143"/>
      <c r="G797" s="143"/>
      <c r="H797" s="143"/>
      <c r="I797" s="143"/>
      <c r="J797" s="143"/>
      <c r="K797" s="105">
        <f>SUM('[1]Hist&amp;Budget_WC'!CN$159:CN$160)</f>
        <v>0</v>
      </c>
      <c r="L797" s="105">
        <f>SUM('[1]Hist&amp;Budget_WC'!CO$159:CO$160)</f>
        <v>0</v>
      </c>
      <c r="M797" s="105">
        <f>SUM('[1]Hist&amp;Budget_WC'!CP$159:CP$160)</f>
        <v>0</v>
      </c>
      <c r="N797" s="106">
        <f>SUM([1]Calcs_Waste!N$148:N$149)</f>
        <v>175</v>
      </c>
      <c r="O797" s="106">
        <f>SUM([1]Calcs_Waste!O$148:O$149)</f>
        <v>187.69315068493151</v>
      </c>
      <c r="P797" s="106">
        <f>SUM([1]Calcs_Waste!P$148:P$149)</f>
        <v>191.85983606557377</v>
      </c>
      <c r="Q797" s="106">
        <f>SUM([1]Calcs_Waste!Q$148:Q$149)</f>
        <v>197.19511643835611</v>
      </c>
      <c r="R797" s="106">
        <f>SUM([1]Calcs_Waste!R$148:R$149)</f>
        <v>202.12499434931502</v>
      </c>
      <c r="S797" s="106">
        <f>SUM([1]Calcs_Waste!S$148:S$149)</f>
        <v>207.17811920804795</v>
      </c>
      <c r="T797" s="106">
        <f>SUM([1]Calcs_Waste!T$148:T$149)</f>
        <v>211.77736024237956</v>
      </c>
      <c r="U797" s="106">
        <f>SUM([1]Calcs_Waste!U$148:U$149)</f>
        <v>217.66651149295532</v>
      </c>
      <c r="V797" s="106">
        <f>SUM([1]Calcs_Waste!V$148:V$149)</f>
        <v>223.10817428027914</v>
      </c>
      <c r="W797" s="106">
        <f>SUM([1]Calcs_Waste!W$148:W$149)</f>
        <v>228.68587863728607</v>
      </c>
      <c r="X797" s="106">
        <f>SUM([1]Calcs_Waste!X$148:X$149)</f>
        <v>233.76258017807282</v>
      </c>
      <c r="Y797" s="106">
        <f>SUM([1]Calcs_Waste!Y$148:Y$149)</f>
        <v>240.26310124329865</v>
      </c>
      <c r="Z797" s="106">
        <f>SUM([1]Calcs_Waste!Z$148:Z$149)</f>
        <v>246.26967877438108</v>
      </c>
      <c r="AA797" s="106">
        <f>SUM([1]Calcs_Waste!AA$148:AA$149)</f>
        <v>252.42642074374061</v>
      </c>
      <c r="AB797" s="106">
        <f>SUM([1]Calcs_Waste!AB$148:AB$149)</f>
        <v>258.03014934631682</v>
      </c>
      <c r="AC797" s="106">
        <f>SUM([1]Calcs_Waste!AC$148:AC$149)</f>
        <v>265.20550829389242</v>
      </c>
      <c r="AD797" s="106">
        <f>SUM([1]Calcs_Waste!AD$148:AD$149)</f>
        <v>271.8356460012397</v>
      </c>
      <c r="AE797" s="106">
        <f>SUM([1]Calcs_Waste!AE$148:AE$149)</f>
        <v>278.63153715127066</v>
      </c>
      <c r="AF797" s="106">
        <f>SUM([1]Calcs_Waste!AF$148:AF$149)</f>
        <v>284.81700501835832</v>
      </c>
      <c r="AG797" s="106">
        <f>SUM([1]Calcs_Waste!AG$148:AG$149)</f>
        <v>292.73725871955372</v>
      </c>
      <c r="AH797" s="107">
        <f>SUM([1]Calcs_Waste!AH$148:AH$149)</f>
        <v>300.05569018754255</v>
      </c>
    </row>
    <row r="798" spans="1:34" ht="12.75" hidden="1" customHeight="1" outlineLevel="2" x14ac:dyDescent="0.25">
      <c r="A798" s="34"/>
      <c r="B798" s="140"/>
      <c r="C798" s="141"/>
      <c r="D798" s="234" t="s">
        <v>90</v>
      </c>
      <c r="E798" s="143"/>
      <c r="F798" s="143"/>
      <c r="G798" s="143"/>
      <c r="H798" s="143"/>
      <c r="I798" s="143"/>
      <c r="J798" s="143"/>
      <c r="K798" s="105">
        <f>ROUND('[1]Hist&amp;Budget_WC'!CN$165,0)</f>
        <v>0</v>
      </c>
      <c r="L798" s="105">
        <f>ROUND('[1]Hist&amp;Budget_WC'!CO$165,0)</f>
        <v>0</v>
      </c>
      <c r="M798" s="105">
        <f>ROUND('[1]Hist&amp;Budget_WC'!CP$165,0)</f>
        <v>0</v>
      </c>
      <c r="N798" s="106">
        <f>ROUND(SUM([1]Calcs_Waste!N$154),0)</f>
        <v>0</v>
      </c>
      <c r="O798" s="106">
        <f>ROUND(SUM([1]Calcs_Waste!O$154),0)</f>
        <v>0</v>
      </c>
      <c r="P798" s="106">
        <f>ROUND(SUM([1]Calcs_Waste!P$154),0)</f>
        <v>0</v>
      </c>
      <c r="Q798" s="106">
        <f>ROUND(SUM([1]Calcs_Waste!Q$154),0)</f>
        <v>0</v>
      </c>
      <c r="R798" s="106">
        <f>ROUND(SUM([1]Calcs_Waste!R$154),0)</f>
        <v>0</v>
      </c>
      <c r="S798" s="106">
        <f>ROUND(SUM([1]Calcs_Waste!S$154),0)</f>
        <v>0</v>
      </c>
      <c r="T798" s="106">
        <f>ROUND(SUM([1]Calcs_Waste!T$154),0)</f>
        <v>0</v>
      </c>
      <c r="U798" s="106">
        <f>ROUND(SUM([1]Calcs_Waste!U$154),0)</f>
        <v>0</v>
      </c>
      <c r="V798" s="106">
        <f>ROUND(SUM([1]Calcs_Waste!V$154),0)</f>
        <v>0</v>
      </c>
      <c r="W798" s="106">
        <f>ROUND(SUM([1]Calcs_Waste!W$154),0)</f>
        <v>0</v>
      </c>
      <c r="X798" s="106">
        <f>ROUND(SUM([1]Calcs_Waste!X$154),0)</f>
        <v>0</v>
      </c>
      <c r="Y798" s="106">
        <f>ROUND(SUM([1]Calcs_Waste!Y$154),0)</f>
        <v>0</v>
      </c>
      <c r="Z798" s="106">
        <f>ROUND(SUM([1]Calcs_Waste!Z$154),0)</f>
        <v>0</v>
      </c>
      <c r="AA798" s="106">
        <f>ROUND(SUM([1]Calcs_Waste!AA$154),0)</f>
        <v>0</v>
      </c>
      <c r="AB798" s="106">
        <f>ROUND(SUM([1]Calcs_Waste!AB$154),0)</f>
        <v>0</v>
      </c>
      <c r="AC798" s="106">
        <f>ROUND(SUM([1]Calcs_Waste!AC$154),0)</f>
        <v>0</v>
      </c>
      <c r="AD798" s="106">
        <f>ROUND(SUM([1]Calcs_Waste!AD$154),0)</f>
        <v>0</v>
      </c>
      <c r="AE798" s="106">
        <f>ROUND(SUM([1]Calcs_Waste!AE$154),0)</f>
        <v>0</v>
      </c>
      <c r="AF798" s="106">
        <f>ROUND(SUM([1]Calcs_Waste!AF$154),0)</f>
        <v>0</v>
      </c>
      <c r="AG798" s="106">
        <f>ROUND(SUM([1]Calcs_Waste!AG$154),0)</f>
        <v>0</v>
      </c>
      <c r="AH798" s="107">
        <f>ROUND(SUM([1]Calcs_Waste!AH$154),0)</f>
        <v>0</v>
      </c>
    </row>
    <row r="799" spans="1:34" ht="12.75" hidden="1" customHeight="1" outlineLevel="2" x14ac:dyDescent="0.25">
      <c r="A799" s="34"/>
      <c r="B799" s="140"/>
      <c r="C799" s="141"/>
      <c r="D799" s="234" t="s">
        <v>91</v>
      </c>
      <c r="E799" s="143"/>
      <c r="F799" s="143"/>
      <c r="G799" s="143"/>
      <c r="H799" s="143"/>
      <c r="I799" s="143"/>
      <c r="J799" s="143"/>
      <c r="K799" s="105">
        <f>ROUND('[1]Hist&amp;Budget_WC'!CN$166,0)</f>
        <v>0</v>
      </c>
      <c r="L799" s="105">
        <f>ROUND('[1]Hist&amp;Budget_WC'!CO$166,0)</f>
        <v>0</v>
      </c>
      <c r="M799" s="105">
        <f>ROUND('[1]Hist&amp;Budget_WC'!CP$166,0)</f>
        <v>0</v>
      </c>
      <c r="N799" s="106">
        <f>ROUND(SUM([1]Calcs_Waste!N$155),0)</f>
        <v>0</v>
      </c>
      <c r="O799" s="106">
        <f>ROUND(SUM([1]Calcs_Waste!O$155),0)</f>
        <v>0</v>
      </c>
      <c r="P799" s="106">
        <f>ROUND(SUM([1]Calcs_Waste!P$155),0)</f>
        <v>0</v>
      </c>
      <c r="Q799" s="106">
        <f>ROUND(SUM([1]Calcs_Waste!Q$155),0)</f>
        <v>0</v>
      </c>
      <c r="R799" s="106">
        <f>ROUND(SUM([1]Calcs_Waste!R$155),0)</f>
        <v>0</v>
      </c>
      <c r="S799" s="106">
        <f>ROUND(SUM([1]Calcs_Waste!S$155),0)</f>
        <v>0</v>
      </c>
      <c r="T799" s="106">
        <f>ROUND(SUM([1]Calcs_Waste!T$155),0)</f>
        <v>0</v>
      </c>
      <c r="U799" s="106">
        <f>ROUND(SUM([1]Calcs_Waste!U$155),0)</f>
        <v>0</v>
      </c>
      <c r="V799" s="106">
        <f>ROUND(SUM([1]Calcs_Waste!V$155),0)</f>
        <v>0</v>
      </c>
      <c r="W799" s="106">
        <f>ROUND(SUM([1]Calcs_Waste!W$155),0)</f>
        <v>0</v>
      </c>
      <c r="X799" s="106">
        <f>ROUND(SUM([1]Calcs_Waste!X$155),0)</f>
        <v>0</v>
      </c>
      <c r="Y799" s="106">
        <f>ROUND(SUM([1]Calcs_Waste!Y$155),0)</f>
        <v>0</v>
      </c>
      <c r="Z799" s="106">
        <f>ROUND(SUM([1]Calcs_Waste!Z$155),0)</f>
        <v>0</v>
      </c>
      <c r="AA799" s="106">
        <f>ROUND(SUM([1]Calcs_Waste!AA$155),0)</f>
        <v>0</v>
      </c>
      <c r="AB799" s="106">
        <f>ROUND(SUM([1]Calcs_Waste!AB$155),0)</f>
        <v>0</v>
      </c>
      <c r="AC799" s="106">
        <f>ROUND(SUM([1]Calcs_Waste!AC$155),0)</f>
        <v>0</v>
      </c>
      <c r="AD799" s="106">
        <f>ROUND(SUM([1]Calcs_Waste!AD$155),0)</f>
        <v>0</v>
      </c>
      <c r="AE799" s="106">
        <f>ROUND(SUM([1]Calcs_Waste!AE$155),0)</f>
        <v>0</v>
      </c>
      <c r="AF799" s="106">
        <f>ROUND(SUM([1]Calcs_Waste!AF$155),0)</f>
        <v>0</v>
      </c>
      <c r="AG799" s="106">
        <f>ROUND(SUM([1]Calcs_Waste!AG$155),0)</f>
        <v>0</v>
      </c>
      <c r="AH799" s="107">
        <f>ROUND(SUM([1]Calcs_Waste!AH$155),0)</f>
        <v>0</v>
      </c>
    </row>
    <row r="800" spans="1:34" ht="12.75" hidden="1" customHeight="1" outlineLevel="2" x14ac:dyDescent="0.25">
      <c r="A800" s="34"/>
      <c r="B800" s="140"/>
      <c r="C800" s="141"/>
      <c r="D800" s="234" t="s">
        <v>92</v>
      </c>
      <c r="E800" s="143"/>
      <c r="F800" s="143"/>
      <c r="G800" s="143"/>
      <c r="H800" s="143"/>
      <c r="I800" s="143"/>
      <c r="J800" s="143"/>
      <c r="K800" s="105">
        <f>SUM('[1]Hist&amp;Budget_WC'!CN$162:CN$163)</f>
        <v>0</v>
      </c>
      <c r="L800" s="105">
        <f>SUM('[1]Hist&amp;Budget_WC'!CO$162:CO$163)</f>
        <v>0</v>
      </c>
      <c r="M800" s="105">
        <f>SUM('[1]Hist&amp;Budget_WC'!CP$162:CP$163)</f>
        <v>0</v>
      </c>
      <c r="N800" s="106">
        <f>SUM([1]Calcs_Waste!N$151:N$152)</f>
        <v>0</v>
      </c>
      <c r="O800" s="106">
        <f>SUM([1]Calcs_Waste!O$151:O$152)</f>
        <v>0</v>
      </c>
      <c r="P800" s="106">
        <f>SUM([1]Calcs_Waste!P$151:P$152)</f>
        <v>0</v>
      </c>
      <c r="Q800" s="106">
        <f>SUM([1]Calcs_Waste!Q$151:Q$152)</f>
        <v>0</v>
      </c>
      <c r="R800" s="106">
        <f>SUM([1]Calcs_Waste!R$151:R$152)</f>
        <v>0</v>
      </c>
      <c r="S800" s="106">
        <f>SUM([1]Calcs_Waste!S$151:S$152)</f>
        <v>0</v>
      </c>
      <c r="T800" s="106">
        <f>SUM([1]Calcs_Waste!T$151:T$152)</f>
        <v>0</v>
      </c>
      <c r="U800" s="106">
        <f>SUM([1]Calcs_Waste!U$151:U$152)</f>
        <v>0</v>
      </c>
      <c r="V800" s="106">
        <f>SUM([1]Calcs_Waste!V$151:V$152)</f>
        <v>0</v>
      </c>
      <c r="W800" s="106">
        <f>SUM([1]Calcs_Waste!W$151:W$152)</f>
        <v>0</v>
      </c>
      <c r="X800" s="106">
        <f>SUM([1]Calcs_Waste!X$151:X$152)</f>
        <v>0</v>
      </c>
      <c r="Y800" s="106">
        <f>SUM([1]Calcs_Waste!Y$151:Y$152)</f>
        <v>0</v>
      </c>
      <c r="Z800" s="106">
        <f>SUM([1]Calcs_Waste!Z$151:Z$152)</f>
        <v>0</v>
      </c>
      <c r="AA800" s="106">
        <f>SUM([1]Calcs_Waste!AA$151:AA$152)</f>
        <v>0</v>
      </c>
      <c r="AB800" s="106">
        <f>SUM([1]Calcs_Waste!AB$151:AB$152)</f>
        <v>0</v>
      </c>
      <c r="AC800" s="106">
        <f>SUM([1]Calcs_Waste!AC$151:AC$152)</f>
        <v>0</v>
      </c>
      <c r="AD800" s="106">
        <f>SUM([1]Calcs_Waste!AD$151:AD$152)</f>
        <v>0</v>
      </c>
      <c r="AE800" s="106">
        <f>SUM([1]Calcs_Waste!AE$151:AE$152)</f>
        <v>0</v>
      </c>
      <c r="AF800" s="106">
        <f>SUM([1]Calcs_Waste!AF$151:AF$152)</f>
        <v>0</v>
      </c>
      <c r="AG800" s="106">
        <f>SUM([1]Calcs_Waste!AG$151:AG$152)</f>
        <v>0</v>
      </c>
      <c r="AH800" s="107">
        <f>SUM([1]Calcs_Waste!AH$151:AH$152)</f>
        <v>0</v>
      </c>
    </row>
    <row r="801" spans="1:34" ht="12.75" hidden="1" customHeight="1" outlineLevel="2" x14ac:dyDescent="0.25">
      <c r="A801" s="34"/>
      <c r="B801" s="140"/>
      <c r="C801" s="141"/>
      <c r="D801" s="235" t="s">
        <v>85</v>
      </c>
      <c r="E801" s="143"/>
      <c r="F801" s="143"/>
      <c r="G801" s="143"/>
      <c r="H801" s="143"/>
      <c r="I801" s="143"/>
      <c r="J801" s="143"/>
      <c r="K801" s="105">
        <f>SUM('[1]Hist&amp;Budget_WC'!CN$161,'[1]Hist&amp;Budget_WC'!CN$164)</f>
        <v>0</v>
      </c>
      <c r="L801" s="105">
        <f>SUM('[1]Hist&amp;Budget_WC'!CO$161,'[1]Hist&amp;Budget_WC'!CO$164)</f>
        <v>0</v>
      </c>
      <c r="M801" s="105">
        <f>SUM('[1]Hist&amp;Budget_WC'!CP$161,'[1]Hist&amp;Budget_WC'!CP$164)</f>
        <v>0</v>
      </c>
      <c r="N801" s="106">
        <f>SUM([1]Calcs_Waste!N$150,[1]Calcs_Waste!N$153)</f>
        <v>0</v>
      </c>
      <c r="O801" s="106">
        <f>SUM([1]Calcs_Waste!O$150,[1]Calcs_Waste!O$153)</f>
        <v>0</v>
      </c>
      <c r="P801" s="106">
        <f>SUM([1]Calcs_Waste!P$150,[1]Calcs_Waste!P$153)</f>
        <v>0</v>
      </c>
      <c r="Q801" s="106">
        <f>SUM([1]Calcs_Waste!Q$150,[1]Calcs_Waste!Q$153)</f>
        <v>0</v>
      </c>
      <c r="R801" s="106">
        <f>SUM([1]Calcs_Waste!R$150,[1]Calcs_Waste!R$153)</f>
        <v>0</v>
      </c>
      <c r="S801" s="106">
        <f>SUM([1]Calcs_Waste!S$150,[1]Calcs_Waste!S$153)</f>
        <v>0</v>
      </c>
      <c r="T801" s="106">
        <f>SUM([1]Calcs_Waste!T$150,[1]Calcs_Waste!T$153)</f>
        <v>0</v>
      </c>
      <c r="U801" s="106">
        <f>SUM([1]Calcs_Waste!U$150,[1]Calcs_Waste!U$153)</f>
        <v>0</v>
      </c>
      <c r="V801" s="106">
        <f>SUM([1]Calcs_Waste!V$150,[1]Calcs_Waste!V$153)</f>
        <v>0</v>
      </c>
      <c r="W801" s="106">
        <f>SUM([1]Calcs_Waste!W$150,[1]Calcs_Waste!W$153)</f>
        <v>0</v>
      </c>
      <c r="X801" s="106">
        <f>SUM([1]Calcs_Waste!X$150,[1]Calcs_Waste!X$153)</f>
        <v>0</v>
      </c>
      <c r="Y801" s="106">
        <f>SUM([1]Calcs_Waste!Y$150,[1]Calcs_Waste!Y$153)</f>
        <v>0</v>
      </c>
      <c r="Z801" s="106">
        <f>SUM([1]Calcs_Waste!Z$150,[1]Calcs_Waste!Z$153)</f>
        <v>0</v>
      </c>
      <c r="AA801" s="106">
        <f>SUM([1]Calcs_Waste!AA$150,[1]Calcs_Waste!AA$153)</f>
        <v>0</v>
      </c>
      <c r="AB801" s="106">
        <f>SUM([1]Calcs_Waste!AB$150,[1]Calcs_Waste!AB$153)</f>
        <v>0</v>
      </c>
      <c r="AC801" s="106">
        <f>SUM([1]Calcs_Waste!AC$150,[1]Calcs_Waste!AC$153)</f>
        <v>0</v>
      </c>
      <c r="AD801" s="106">
        <f>SUM([1]Calcs_Waste!AD$150,[1]Calcs_Waste!AD$153)</f>
        <v>0</v>
      </c>
      <c r="AE801" s="106">
        <f>SUM([1]Calcs_Waste!AE$150,[1]Calcs_Waste!AE$153)</f>
        <v>0</v>
      </c>
      <c r="AF801" s="106">
        <f>SUM([1]Calcs_Waste!AF$150,[1]Calcs_Waste!AF$153)</f>
        <v>0</v>
      </c>
      <c r="AG801" s="106">
        <f>SUM([1]Calcs_Waste!AG$150,[1]Calcs_Waste!AG$153)</f>
        <v>0</v>
      </c>
      <c r="AH801" s="107">
        <f>SUM([1]Calcs_Waste!AH$150,[1]Calcs_Waste!AH$153)</f>
        <v>0</v>
      </c>
    </row>
    <row r="802" spans="1:34" ht="12.75" hidden="1" customHeight="1" outlineLevel="2" x14ac:dyDescent="0.25">
      <c r="A802" s="34"/>
      <c r="B802" s="140"/>
      <c r="C802" s="141"/>
      <c r="D802" s="139" t="s">
        <v>93</v>
      </c>
      <c r="E802" s="146"/>
      <c r="F802" s="146"/>
      <c r="G802" s="146"/>
      <c r="H802" s="146"/>
      <c r="I802" s="146"/>
      <c r="J802" s="146"/>
      <c r="K802" s="110">
        <f t="shared" ref="K802:AH802" si="133">SUM(K797:K801)</f>
        <v>0</v>
      </c>
      <c r="L802" s="110">
        <f t="shared" si="133"/>
        <v>0</v>
      </c>
      <c r="M802" s="110">
        <f t="shared" si="133"/>
        <v>0</v>
      </c>
      <c r="N802" s="111">
        <f t="shared" si="133"/>
        <v>175</v>
      </c>
      <c r="O802" s="111">
        <f t="shared" si="133"/>
        <v>187.69315068493151</v>
      </c>
      <c r="P802" s="111">
        <f t="shared" si="133"/>
        <v>191.85983606557377</v>
      </c>
      <c r="Q802" s="111">
        <f t="shared" si="133"/>
        <v>197.19511643835611</v>
      </c>
      <c r="R802" s="111">
        <f t="shared" si="133"/>
        <v>202.12499434931502</v>
      </c>
      <c r="S802" s="111">
        <f t="shared" si="133"/>
        <v>207.17811920804795</v>
      </c>
      <c r="T802" s="111">
        <f t="shared" si="133"/>
        <v>211.77736024237956</v>
      </c>
      <c r="U802" s="111">
        <f t="shared" si="133"/>
        <v>217.66651149295532</v>
      </c>
      <c r="V802" s="111">
        <f t="shared" si="133"/>
        <v>223.10817428027914</v>
      </c>
      <c r="W802" s="111">
        <f t="shared" si="133"/>
        <v>228.68587863728607</v>
      </c>
      <c r="X802" s="111">
        <f t="shared" si="133"/>
        <v>233.76258017807282</v>
      </c>
      <c r="Y802" s="111">
        <f t="shared" si="133"/>
        <v>240.26310124329865</v>
      </c>
      <c r="Z802" s="111">
        <f t="shared" si="133"/>
        <v>246.26967877438108</v>
      </c>
      <c r="AA802" s="111">
        <f t="shared" si="133"/>
        <v>252.42642074374061</v>
      </c>
      <c r="AB802" s="111">
        <f t="shared" si="133"/>
        <v>258.03014934631682</v>
      </c>
      <c r="AC802" s="111">
        <f t="shared" si="133"/>
        <v>265.20550829389242</v>
      </c>
      <c r="AD802" s="111">
        <f t="shared" si="133"/>
        <v>271.8356460012397</v>
      </c>
      <c r="AE802" s="111">
        <f t="shared" si="133"/>
        <v>278.63153715127066</v>
      </c>
      <c r="AF802" s="111">
        <f t="shared" si="133"/>
        <v>284.81700501835832</v>
      </c>
      <c r="AG802" s="111">
        <f t="shared" si="133"/>
        <v>292.73725871955372</v>
      </c>
      <c r="AH802" s="112">
        <f t="shared" si="133"/>
        <v>300.05569018754255</v>
      </c>
    </row>
    <row r="803" spans="1:34" ht="12.75" hidden="1" customHeight="1" outlineLevel="2" x14ac:dyDescent="0.25">
      <c r="A803" s="34"/>
      <c r="B803" s="140"/>
      <c r="C803" s="141"/>
      <c r="D803" s="142"/>
      <c r="E803" s="143"/>
      <c r="F803" s="143"/>
      <c r="G803" s="143"/>
      <c r="H803" s="143"/>
      <c r="I803" s="143"/>
      <c r="J803" s="143"/>
      <c r="K803" s="105"/>
      <c r="L803" s="105"/>
      <c r="M803" s="105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  <c r="AA803" s="144"/>
      <c r="AB803" s="144"/>
      <c r="AC803" s="144"/>
      <c r="AD803" s="144"/>
      <c r="AE803" s="144"/>
      <c r="AF803" s="144"/>
      <c r="AG803" s="144"/>
      <c r="AH803" s="145"/>
    </row>
    <row r="804" spans="1:34" ht="12.75" hidden="1" customHeight="1" outlineLevel="2" x14ac:dyDescent="0.25">
      <c r="A804" s="34"/>
      <c r="B804" s="140"/>
      <c r="C804" s="141"/>
      <c r="D804" s="142" t="s">
        <v>94</v>
      </c>
      <c r="E804" s="143"/>
      <c r="F804" s="143"/>
      <c r="G804" s="143"/>
      <c r="H804" s="143"/>
      <c r="I804" s="143"/>
      <c r="J804" s="143"/>
      <c r="K804" s="105"/>
      <c r="L804" s="105"/>
      <c r="M804" s="105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  <c r="AA804" s="144"/>
      <c r="AB804" s="144"/>
      <c r="AC804" s="144"/>
      <c r="AD804" s="144"/>
      <c r="AE804" s="144"/>
      <c r="AF804" s="144"/>
      <c r="AG804" s="144"/>
      <c r="AH804" s="145"/>
    </row>
    <row r="805" spans="1:34" ht="12.75" hidden="1" customHeight="1" outlineLevel="2" x14ac:dyDescent="0.25">
      <c r="A805" s="34"/>
      <c r="B805" s="140"/>
      <c r="C805" s="141"/>
      <c r="D805" s="234" t="s">
        <v>89</v>
      </c>
      <c r="E805" s="143"/>
      <c r="F805" s="143"/>
      <c r="G805" s="143"/>
      <c r="H805" s="143"/>
      <c r="I805" s="143"/>
      <c r="J805" s="143"/>
      <c r="K805" s="105">
        <f>'[1]Hist&amp;Budget_WC'!CN$176</f>
        <v>0</v>
      </c>
      <c r="L805" s="105">
        <f>'[1]Hist&amp;Budget_WC'!CO$176</f>
        <v>0</v>
      </c>
      <c r="M805" s="105">
        <f>'[1]Hist&amp;Budget_WC'!CP$176</f>
        <v>0</v>
      </c>
      <c r="N805" s="106">
        <f>SUM([1]Calcs_Waste!N$165)</f>
        <v>0</v>
      </c>
      <c r="O805" s="106">
        <f>SUM([1]Calcs_Waste!O$165)</f>
        <v>0</v>
      </c>
      <c r="P805" s="106">
        <f>SUM([1]Calcs_Waste!P$165)</f>
        <v>0</v>
      </c>
      <c r="Q805" s="106">
        <f>SUM([1]Calcs_Waste!Q$165)</f>
        <v>0</v>
      </c>
      <c r="R805" s="106">
        <f>SUM([1]Calcs_Waste!R$165)</f>
        <v>0</v>
      </c>
      <c r="S805" s="106">
        <f>SUM([1]Calcs_Waste!S$165)</f>
        <v>0</v>
      </c>
      <c r="T805" s="106">
        <f>SUM([1]Calcs_Waste!T$165)</f>
        <v>0</v>
      </c>
      <c r="U805" s="106">
        <f>SUM([1]Calcs_Waste!U$165)</f>
        <v>0</v>
      </c>
      <c r="V805" s="106">
        <f>SUM([1]Calcs_Waste!V$165)</f>
        <v>0</v>
      </c>
      <c r="W805" s="106">
        <f>SUM([1]Calcs_Waste!W$165)</f>
        <v>0</v>
      </c>
      <c r="X805" s="106">
        <f>SUM([1]Calcs_Waste!X$165)</f>
        <v>0</v>
      </c>
      <c r="Y805" s="106">
        <f>SUM([1]Calcs_Waste!Y$165)</f>
        <v>0</v>
      </c>
      <c r="Z805" s="106">
        <f>SUM([1]Calcs_Waste!Z$165)</f>
        <v>0</v>
      </c>
      <c r="AA805" s="106">
        <f>SUM([1]Calcs_Waste!AA$165)</f>
        <v>0</v>
      </c>
      <c r="AB805" s="106">
        <f>SUM([1]Calcs_Waste!AB$165)</f>
        <v>0</v>
      </c>
      <c r="AC805" s="106">
        <f>SUM([1]Calcs_Waste!AC$165)</f>
        <v>0</v>
      </c>
      <c r="AD805" s="106">
        <f>SUM([1]Calcs_Waste!AD$165)</f>
        <v>0</v>
      </c>
      <c r="AE805" s="106">
        <f>SUM([1]Calcs_Waste!AE$165)</f>
        <v>0</v>
      </c>
      <c r="AF805" s="106">
        <f>SUM([1]Calcs_Waste!AF$165)</f>
        <v>0</v>
      </c>
      <c r="AG805" s="106">
        <f>SUM([1]Calcs_Waste!AG$165)</f>
        <v>0</v>
      </c>
      <c r="AH805" s="107">
        <f>SUM([1]Calcs_Waste!AH$165)</f>
        <v>0</v>
      </c>
    </row>
    <row r="806" spans="1:34" ht="12.75" hidden="1" customHeight="1" outlineLevel="2" x14ac:dyDescent="0.25">
      <c r="A806" s="34"/>
      <c r="B806" s="140"/>
      <c r="C806" s="141"/>
      <c r="D806" s="165" t="s">
        <v>90</v>
      </c>
      <c r="E806" s="143"/>
      <c r="F806" s="143"/>
      <c r="G806" s="143"/>
      <c r="H806" s="143"/>
      <c r="I806" s="143"/>
      <c r="J806" s="143"/>
      <c r="K806" s="105">
        <f>'[1]Hist&amp;Budget_WC'!CN$174</f>
        <v>0</v>
      </c>
      <c r="L806" s="105">
        <f>'[1]Hist&amp;Budget_WC'!CO$174</f>
        <v>0</v>
      </c>
      <c r="M806" s="105">
        <f>'[1]Hist&amp;Budget_WC'!CP$174</f>
        <v>0</v>
      </c>
      <c r="N806" s="106">
        <f>[1]Calcs_Waste!N$163</f>
        <v>0</v>
      </c>
      <c r="O806" s="106">
        <f>[1]Calcs_Waste!O$163</f>
        <v>0</v>
      </c>
      <c r="P806" s="106">
        <f>[1]Calcs_Waste!P$163</f>
        <v>0</v>
      </c>
      <c r="Q806" s="106">
        <f>[1]Calcs_Waste!Q$163</f>
        <v>0</v>
      </c>
      <c r="R806" s="106">
        <f>[1]Calcs_Waste!R$163</f>
        <v>0</v>
      </c>
      <c r="S806" s="106">
        <f>[1]Calcs_Waste!S$163</f>
        <v>0</v>
      </c>
      <c r="T806" s="106">
        <f>[1]Calcs_Waste!T$163</f>
        <v>0</v>
      </c>
      <c r="U806" s="106">
        <f>[1]Calcs_Waste!U$163</f>
        <v>0</v>
      </c>
      <c r="V806" s="106">
        <f>[1]Calcs_Waste!V$163</f>
        <v>0</v>
      </c>
      <c r="W806" s="106">
        <f>[1]Calcs_Waste!W$163</f>
        <v>0</v>
      </c>
      <c r="X806" s="106">
        <f>[1]Calcs_Waste!X$163</f>
        <v>0</v>
      </c>
      <c r="Y806" s="106">
        <f>[1]Calcs_Waste!Y$163</f>
        <v>0</v>
      </c>
      <c r="Z806" s="106">
        <f>[1]Calcs_Waste!Z$163</f>
        <v>0</v>
      </c>
      <c r="AA806" s="106">
        <f>[1]Calcs_Waste!AA$163</f>
        <v>0</v>
      </c>
      <c r="AB806" s="106">
        <f>[1]Calcs_Waste!AB$163</f>
        <v>0</v>
      </c>
      <c r="AC806" s="106">
        <f>[1]Calcs_Waste!AC$163</f>
        <v>0</v>
      </c>
      <c r="AD806" s="106">
        <f>[1]Calcs_Waste!AD$163</f>
        <v>0</v>
      </c>
      <c r="AE806" s="106">
        <f>[1]Calcs_Waste!AE$163</f>
        <v>0</v>
      </c>
      <c r="AF806" s="106">
        <f>[1]Calcs_Waste!AF$163</f>
        <v>0</v>
      </c>
      <c r="AG806" s="106">
        <f>[1]Calcs_Waste!AG$163</f>
        <v>0</v>
      </c>
      <c r="AH806" s="107">
        <f>[1]Calcs_Waste!AH$163</f>
        <v>0</v>
      </c>
    </row>
    <row r="807" spans="1:34" ht="12.75" hidden="1" customHeight="1" outlineLevel="2" x14ac:dyDescent="0.25">
      <c r="A807" s="34"/>
      <c r="B807" s="140"/>
      <c r="C807" s="141"/>
      <c r="D807" s="165" t="s">
        <v>91</v>
      </c>
      <c r="E807" s="143"/>
      <c r="F807" s="143"/>
      <c r="G807" s="143"/>
      <c r="H807" s="143"/>
      <c r="I807" s="143"/>
      <c r="J807" s="143"/>
      <c r="K807" s="105">
        <f>'[1]Hist&amp;Budget_WC'!CN$175</f>
        <v>0</v>
      </c>
      <c r="L807" s="105">
        <f>'[1]Hist&amp;Budget_WC'!CO$175</f>
        <v>0</v>
      </c>
      <c r="M807" s="105">
        <f>'[1]Hist&amp;Budget_WC'!CP$175</f>
        <v>0</v>
      </c>
      <c r="N807" s="106">
        <f>[1]Calcs_Waste!N$164</f>
        <v>0</v>
      </c>
      <c r="O807" s="106">
        <f>[1]Calcs_Waste!O$164</f>
        <v>0</v>
      </c>
      <c r="P807" s="106">
        <f>[1]Calcs_Waste!P$164</f>
        <v>0</v>
      </c>
      <c r="Q807" s="106">
        <f>[1]Calcs_Waste!Q$164</f>
        <v>0</v>
      </c>
      <c r="R807" s="106">
        <f>[1]Calcs_Waste!R$164</f>
        <v>0</v>
      </c>
      <c r="S807" s="106">
        <f>[1]Calcs_Waste!S$164</f>
        <v>0</v>
      </c>
      <c r="T807" s="106">
        <f>[1]Calcs_Waste!T$164</f>
        <v>0</v>
      </c>
      <c r="U807" s="106">
        <f>[1]Calcs_Waste!U$164</f>
        <v>0</v>
      </c>
      <c r="V807" s="106">
        <f>[1]Calcs_Waste!V$164</f>
        <v>0</v>
      </c>
      <c r="W807" s="106">
        <f>[1]Calcs_Waste!W$164</f>
        <v>0</v>
      </c>
      <c r="X807" s="106">
        <f>[1]Calcs_Waste!X$164</f>
        <v>0</v>
      </c>
      <c r="Y807" s="106">
        <f>[1]Calcs_Waste!Y$164</f>
        <v>0</v>
      </c>
      <c r="Z807" s="106">
        <f>[1]Calcs_Waste!Z$164</f>
        <v>0</v>
      </c>
      <c r="AA807" s="106">
        <f>[1]Calcs_Waste!AA$164</f>
        <v>0</v>
      </c>
      <c r="AB807" s="106">
        <f>[1]Calcs_Waste!AB$164</f>
        <v>0</v>
      </c>
      <c r="AC807" s="106">
        <f>[1]Calcs_Waste!AC$164</f>
        <v>0</v>
      </c>
      <c r="AD807" s="106">
        <f>[1]Calcs_Waste!AD$164</f>
        <v>0</v>
      </c>
      <c r="AE807" s="106">
        <f>[1]Calcs_Waste!AE$164</f>
        <v>0</v>
      </c>
      <c r="AF807" s="106">
        <f>[1]Calcs_Waste!AF$164</f>
        <v>0</v>
      </c>
      <c r="AG807" s="106">
        <f>[1]Calcs_Waste!AG$164</f>
        <v>0</v>
      </c>
      <c r="AH807" s="107">
        <f>[1]Calcs_Waste!AH$164</f>
        <v>0</v>
      </c>
    </row>
    <row r="808" spans="1:34" ht="12.75" hidden="1" customHeight="1" outlineLevel="2" x14ac:dyDescent="0.25">
      <c r="A808" s="34"/>
      <c r="B808" s="140"/>
      <c r="C808" s="141"/>
      <c r="D808" s="234" t="s">
        <v>95</v>
      </c>
      <c r="E808" s="143"/>
      <c r="F808" s="143"/>
      <c r="G808" s="143"/>
      <c r="H808" s="143"/>
      <c r="I808" s="143"/>
      <c r="J808" s="143"/>
      <c r="K808" s="105">
        <f>SUM('[1]Hist&amp;Budget_WC'!CN$172:CN$173)</f>
        <v>0</v>
      </c>
      <c r="L808" s="105">
        <f>SUM('[1]Hist&amp;Budget_WC'!CO$172:CO$173)</f>
        <v>0</v>
      </c>
      <c r="M808" s="105">
        <f>SUM('[1]Hist&amp;Budget_WC'!CP$172:CP$173)</f>
        <v>0</v>
      </c>
      <c r="N808" s="106">
        <f>SUM([1]Calcs_Waste!N$161:N$162)</f>
        <v>0</v>
      </c>
      <c r="O808" s="106">
        <f>SUM([1]Calcs_Waste!O$161:O$162)</f>
        <v>0</v>
      </c>
      <c r="P808" s="106">
        <f>SUM([1]Calcs_Waste!P$161:P$162)</f>
        <v>0</v>
      </c>
      <c r="Q808" s="106">
        <f>SUM([1]Calcs_Waste!Q$161:Q$162)</f>
        <v>0</v>
      </c>
      <c r="R808" s="106">
        <f>SUM([1]Calcs_Waste!R$161:R$162)</f>
        <v>0</v>
      </c>
      <c r="S808" s="106">
        <f>SUM([1]Calcs_Waste!S$161:S$162)</f>
        <v>0</v>
      </c>
      <c r="T808" s="106">
        <f>SUM([1]Calcs_Waste!T$161:T$162)</f>
        <v>0</v>
      </c>
      <c r="U808" s="106">
        <f>SUM([1]Calcs_Waste!U$161:U$162)</f>
        <v>0</v>
      </c>
      <c r="V808" s="106">
        <f>SUM([1]Calcs_Waste!V$161:V$162)</f>
        <v>0</v>
      </c>
      <c r="W808" s="106">
        <f>SUM([1]Calcs_Waste!W$161:W$162)</f>
        <v>0</v>
      </c>
      <c r="X808" s="106">
        <f>SUM([1]Calcs_Waste!X$161:X$162)</f>
        <v>0</v>
      </c>
      <c r="Y808" s="106">
        <f>SUM([1]Calcs_Waste!Y$161:Y$162)</f>
        <v>0</v>
      </c>
      <c r="Z808" s="106">
        <f>SUM([1]Calcs_Waste!Z$161:Z$162)</f>
        <v>0</v>
      </c>
      <c r="AA808" s="106">
        <f>SUM([1]Calcs_Waste!AA$161:AA$162)</f>
        <v>0</v>
      </c>
      <c r="AB808" s="106">
        <f>SUM([1]Calcs_Waste!AB$161:AB$162)</f>
        <v>0</v>
      </c>
      <c r="AC808" s="106">
        <f>SUM([1]Calcs_Waste!AC$161:AC$162)</f>
        <v>0</v>
      </c>
      <c r="AD808" s="106">
        <f>SUM([1]Calcs_Waste!AD$161:AD$162)</f>
        <v>0</v>
      </c>
      <c r="AE808" s="106">
        <f>SUM([1]Calcs_Waste!AE$161:AE$162)</f>
        <v>0</v>
      </c>
      <c r="AF808" s="106">
        <f>SUM([1]Calcs_Waste!AF$161:AF$162)</f>
        <v>0</v>
      </c>
      <c r="AG808" s="106">
        <f>SUM([1]Calcs_Waste!AG$161:AG$162)</f>
        <v>0</v>
      </c>
      <c r="AH808" s="107">
        <f>SUM([1]Calcs_Waste!AH$161:AH$162)</f>
        <v>0</v>
      </c>
    </row>
    <row r="809" spans="1:34" ht="12.75" hidden="1" customHeight="1" outlineLevel="2" x14ac:dyDescent="0.25">
      <c r="A809" s="34"/>
      <c r="B809" s="140"/>
      <c r="C809" s="141"/>
      <c r="D809" s="235" t="s">
        <v>85</v>
      </c>
      <c r="E809" s="143"/>
      <c r="F809" s="143"/>
      <c r="G809" s="143"/>
      <c r="H809" s="143"/>
      <c r="I809" s="143"/>
      <c r="J809" s="143"/>
      <c r="K809" s="105">
        <f>'[1]Hist&amp;Budget_WC'!CN$171</f>
        <v>0</v>
      </c>
      <c r="L809" s="105">
        <f>'[1]Hist&amp;Budget_WC'!CO$171</f>
        <v>0</v>
      </c>
      <c r="M809" s="105">
        <f>'[1]Hist&amp;Budget_WC'!CP$171</f>
        <v>0</v>
      </c>
      <c r="N809" s="106">
        <f>[1]Calcs_Waste!N$160</f>
        <v>0</v>
      </c>
      <c r="O809" s="106">
        <f>[1]Calcs_Waste!O$160</f>
        <v>0</v>
      </c>
      <c r="P809" s="106">
        <f>[1]Calcs_Waste!P$160</f>
        <v>0</v>
      </c>
      <c r="Q809" s="106">
        <f>[1]Calcs_Waste!Q$160</f>
        <v>0</v>
      </c>
      <c r="R809" s="106">
        <f>[1]Calcs_Waste!R$160</f>
        <v>0</v>
      </c>
      <c r="S809" s="106">
        <f>[1]Calcs_Waste!S$160</f>
        <v>0</v>
      </c>
      <c r="T809" s="106">
        <f>[1]Calcs_Waste!T$160</f>
        <v>0</v>
      </c>
      <c r="U809" s="106">
        <f>[1]Calcs_Waste!U$160</f>
        <v>0</v>
      </c>
      <c r="V809" s="106">
        <f>[1]Calcs_Waste!V$160</f>
        <v>0</v>
      </c>
      <c r="W809" s="106">
        <f>[1]Calcs_Waste!W$160</f>
        <v>0</v>
      </c>
      <c r="X809" s="106">
        <f>[1]Calcs_Waste!X$160</f>
        <v>0</v>
      </c>
      <c r="Y809" s="106">
        <f>[1]Calcs_Waste!Y$160</f>
        <v>0</v>
      </c>
      <c r="Z809" s="106">
        <f>[1]Calcs_Waste!Z$160</f>
        <v>0</v>
      </c>
      <c r="AA809" s="106">
        <f>[1]Calcs_Waste!AA$160</f>
        <v>0</v>
      </c>
      <c r="AB809" s="106">
        <f>[1]Calcs_Waste!AB$160</f>
        <v>0</v>
      </c>
      <c r="AC809" s="106">
        <f>[1]Calcs_Waste!AC$160</f>
        <v>0</v>
      </c>
      <c r="AD809" s="106">
        <f>[1]Calcs_Waste!AD$160</f>
        <v>0</v>
      </c>
      <c r="AE809" s="106">
        <f>[1]Calcs_Waste!AE$160</f>
        <v>0</v>
      </c>
      <c r="AF809" s="106">
        <f>[1]Calcs_Waste!AF$160</f>
        <v>0</v>
      </c>
      <c r="AG809" s="106">
        <f>[1]Calcs_Waste!AG$160</f>
        <v>0</v>
      </c>
      <c r="AH809" s="107">
        <f>[1]Calcs_Waste!AH$160</f>
        <v>0</v>
      </c>
    </row>
    <row r="810" spans="1:34" ht="12.75" hidden="1" customHeight="1" outlineLevel="2" x14ac:dyDescent="0.25">
      <c r="A810" s="34"/>
      <c r="B810" s="140"/>
      <c r="C810" s="141"/>
      <c r="D810" s="142" t="s">
        <v>96</v>
      </c>
      <c r="E810" s="146"/>
      <c r="F810" s="146"/>
      <c r="G810" s="146"/>
      <c r="H810" s="146"/>
      <c r="I810" s="146"/>
      <c r="J810" s="146"/>
      <c r="K810" s="110">
        <f t="shared" ref="K810:AH810" si="134">SUM(K805:K809)</f>
        <v>0</v>
      </c>
      <c r="L810" s="110">
        <f t="shared" si="134"/>
        <v>0</v>
      </c>
      <c r="M810" s="110">
        <f t="shared" si="134"/>
        <v>0</v>
      </c>
      <c r="N810" s="111">
        <f t="shared" si="134"/>
        <v>0</v>
      </c>
      <c r="O810" s="111">
        <f t="shared" si="134"/>
        <v>0</v>
      </c>
      <c r="P810" s="111">
        <f t="shared" si="134"/>
        <v>0</v>
      </c>
      <c r="Q810" s="111">
        <f t="shared" si="134"/>
        <v>0</v>
      </c>
      <c r="R810" s="111">
        <f t="shared" si="134"/>
        <v>0</v>
      </c>
      <c r="S810" s="111">
        <f t="shared" si="134"/>
        <v>0</v>
      </c>
      <c r="T810" s="111">
        <f t="shared" si="134"/>
        <v>0</v>
      </c>
      <c r="U810" s="111">
        <f t="shared" si="134"/>
        <v>0</v>
      </c>
      <c r="V810" s="111">
        <f t="shared" si="134"/>
        <v>0</v>
      </c>
      <c r="W810" s="111">
        <f t="shared" si="134"/>
        <v>0</v>
      </c>
      <c r="X810" s="111">
        <f t="shared" si="134"/>
        <v>0</v>
      </c>
      <c r="Y810" s="111">
        <f t="shared" si="134"/>
        <v>0</v>
      </c>
      <c r="Z810" s="111">
        <f t="shared" si="134"/>
        <v>0</v>
      </c>
      <c r="AA810" s="111">
        <f t="shared" si="134"/>
        <v>0</v>
      </c>
      <c r="AB810" s="111">
        <f t="shared" si="134"/>
        <v>0</v>
      </c>
      <c r="AC810" s="111">
        <f t="shared" si="134"/>
        <v>0</v>
      </c>
      <c r="AD810" s="111">
        <f t="shared" si="134"/>
        <v>0</v>
      </c>
      <c r="AE810" s="111">
        <f t="shared" si="134"/>
        <v>0</v>
      </c>
      <c r="AF810" s="111">
        <f t="shared" si="134"/>
        <v>0</v>
      </c>
      <c r="AG810" s="111">
        <f t="shared" si="134"/>
        <v>0</v>
      </c>
      <c r="AH810" s="112">
        <f t="shared" si="134"/>
        <v>0</v>
      </c>
    </row>
    <row r="811" spans="1:34" ht="12.75" hidden="1" customHeight="1" outlineLevel="2" thickBot="1" x14ac:dyDescent="0.3">
      <c r="A811" s="34"/>
      <c r="B811" s="140"/>
      <c r="C811" s="141"/>
      <c r="D811" s="147" t="s">
        <v>97</v>
      </c>
      <c r="E811" s="148"/>
      <c r="F811" s="148"/>
      <c r="G811" s="148"/>
      <c r="H811" s="148"/>
      <c r="I811" s="148"/>
      <c r="J811" s="148"/>
      <c r="K811" s="149">
        <f t="shared" ref="K811:AH811" si="135">SUM(K802,K810)</f>
        <v>0</v>
      </c>
      <c r="L811" s="149">
        <f t="shared" si="135"/>
        <v>0</v>
      </c>
      <c r="M811" s="149">
        <f t="shared" si="135"/>
        <v>0</v>
      </c>
      <c r="N811" s="150">
        <f t="shared" si="135"/>
        <v>175</v>
      </c>
      <c r="O811" s="150">
        <f t="shared" si="135"/>
        <v>187.69315068493151</v>
      </c>
      <c r="P811" s="150">
        <f t="shared" si="135"/>
        <v>191.85983606557377</v>
      </c>
      <c r="Q811" s="150">
        <f t="shared" si="135"/>
        <v>197.19511643835611</v>
      </c>
      <c r="R811" s="150">
        <f t="shared" si="135"/>
        <v>202.12499434931502</v>
      </c>
      <c r="S811" s="150">
        <f t="shared" si="135"/>
        <v>207.17811920804795</v>
      </c>
      <c r="T811" s="150">
        <f t="shared" si="135"/>
        <v>211.77736024237956</v>
      </c>
      <c r="U811" s="150">
        <f t="shared" si="135"/>
        <v>217.66651149295532</v>
      </c>
      <c r="V811" s="150">
        <f t="shared" si="135"/>
        <v>223.10817428027914</v>
      </c>
      <c r="W811" s="150">
        <f t="shared" si="135"/>
        <v>228.68587863728607</v>
      </c>
      <c r="X811" s="150">
        <f t="shared" si="135"/>
        <v>233.76258017807282</v>
      </c>
      <c r="Y811" s="150">
        <f t="shared" si="135"/>
        <v>240.26310124329865</v>
      </c>
      <c r="Z811" s="150">
        <f t="shared" si="135"/>
        <v>246.26967877438108</v>
      </c>
      <c r="AA811" s="150">
        <f t="shared" si="135"/>
        <v>252.42642074374061</v>
      </c>
      <c r="AB811" s="150">
        <f t="shared" si="135"/>
        <v>258.03014934631682</v>
      </c>
      <c r="AC811" s="150">
        <f t="shared" si="135"/>
        <v>265.20550829389242</v>
      </c>
      <c r="AD811" s="150">
        <f t="shared" si="135"/>
        <v>271.8356460012397</v>
      </c>
      <c r="AE811" s="150">
        <f t="shared" si="135"/>
        <v>278.63153715127066</v>
      </c>
      <c r="AF811" s="150">
        <f t="shared" si="135"/>
        <v>284.81700501835832</v>
      </c>
      <c r="AG811" s="150">
        <f t="shared" si="135"/>
        <v>292.73725871955372</v>
      </c>
      <c r="AH811" s="151">
        <f t="shared" si="135"/>
        <v>300.05569018754255</v>
      </c>
    </row>
    <row r="812" spans="1:34" ht="12.75" hidden="1" customHeight="1" outlineLevel="2" thickTop="1" x14ac:dyDescent="0.25">
      <c r="A812" s="34"/>
      <c r="B812" s="140"/>
      <c r="C812" s="141"/>
      <c r="D812" s="142"/>
      <c r="E812" s="143"/>
      <c r="F812" s="143"/>
      <c r="G812" s="143"/>
      <c r="H812" s="143"/>
      <c r="I812" s="143"/>
      <c r="J812" s="143"/>
      <c r="K812" s="105"/>
      <c r="L812" s="105"/>
      <c r="M812" s="105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  <c r="AA812" s="144"/>
      <c r="AB812" s="144"/>
      <c r="AC812" s="144"/>
      <c r="AD812" s="144"/>
      <c r="AE812" s="144"/>
      <c r="AF812" s="144"/>
      <c r="AG812" s="144"/>
      <c r="AH812" s="145"/>
    </row>
    <row r="813" spans="1:34" ht="12.75" hidden="1" customHeight="1" outlineLevel="2" thickBot="1" x14ac:dyDescent="0.3">
      <c r="A813" s="34"/>
      <c r="B813" s="140"/>
      <c r="C813" s="141"/>
      <c r="D813" s="152" t="s">
        <v>98</v>
      </c>
      <c r="E813" s="153"/>
      <c r="F813" s="153"/>
      <c r="G813" s="153"/>
      <c r="H813" s="153"/>
      <c r="I813" s="153"/>
      <c r="J813" s="153"/>
      <c r="K813" s="154">
        <f>K794-K811</f>
        <v>230</v>
      </c>
      <c r="L813" s="154">
        <f>L794-L811</f>
        <v>183</v>
      </c>
      <c r="M813" s="154">
        <f>M794-M811</f>
        <v>193</v>
      </c>
      <c r="N813" s="155">
        <f>N794-N811</f>
        <v>53</v>
      </c>
      <c r="O813" s="155">
        <f t="shared" ref="O813:AH813" si="136">O794-O811</f>
        <v>68.000000000000028</v>
      </c>
      <c r="P813" s="155">
        <f t="shared" si="136"/>
        <v>83.05000000000004</v>
      </c>
      <c r="Q813" s="155">
        <f t="shared" si="136"/>
        <v>98.15125000000026</v>
      </c>
      <c r="R813" s="155">
        <f t="shared" si="136"/>
        <v>113.30503125000033</v>
      </c>
      <c r="S813" s="155">
        <f t="shared" si="136"/>
        <v>128.5126570312506</v>
      </c>
      <c r="T813" s="155">
        <f t="shared" si="136"/>
        <v>143.77547345703161</v>
      </c>
      <c r="U813" s="155">
        <f t="shared" si="136"/>
        <v>159.09486029345683</v>
      </c>
      <c r="V813" s="155">
        <f t="shared" si="136"/>
        <v>174.47223180079308</v>
      </c>
      <c r="W813" s="155">
        <f t="shared" si="136"/>
        <v>189.90903759581221</v>
      </c>
      <c r="X813" s="155">
        <f t="shared" si="136"/>
        <v>205.40676353570785</v>
      </c>
      <c r="Y813" s="155">
        <f t="shared" si="136"/>
        <v>220.96693262410116</v>
      </c>
      <c r="Z813" s="155">
        <f t="shared" si="136"/>
        <v>236.59110593970343</v>
      </c>
      <c r="AA813" s="155">
        <f t="shared" si="136"/>
        <v>252.28088358819565</v>
      </c>
      <c r="AB813" s="155">
        <f t="shared" si="136"/>
        <v>268.03790567790037</v>
      </c>
      <c r="AC813" s="155">
        <f t="shared" si="136"/>
        <v>283.86385331984786</v>
      </c>
      <c r="AD813" s="155">
        <f t="shared" si="136"/>
        <v>299.7604496528449</v>
      </c>
      <c r="AE813" s="155">
        <f t="shared" si="136"/>
        <v>315.72946089416598</v>
      </c>
      <c r="AF813" s="155">
        <f t="shared" si="136"/>
        <v>331.77269741651952</v>
      </c>
      <c r="AG813" s="155">
        <f t="shared" si="136"/>
        <v>347.89201485193274</v>
      </c>
      <c r="AH813" s="156">
        <f t="shared" si="136"/>
        <v>364.08931522323127</v>
      </c>
    </row>
    <row r="814" spans="1:34" ht="12.75" hidden="1" customHeight="1" outlineLevel="2" x14ac:dyDescent="0.25">
      <c r="A814" s="34"/>
      <c r="B814" s="140"/>
      <c r="C814" s="141"/>
      <c r="D814" s="142"/>
      <c r="E814" s="143"/>
      <c r="F814" s="143"/>
      <c r="G814" s="143"/>
      <c r="H814" s="143"/>
      <c r="I814" s="143"/>
      <c r="J814" s="143"/>
      <c r="K814" s="105"/>
      <c r="L814" s="105"/>
      <c r="M814" s="105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  <c r="AA814" s="144"/>
      <c r="AB814" s="144"/>
      <c r="AC814" s="144"/>
      <c r="AD814" s="144"/>
      <c r="AE814" s="144"/>
      <c r="AF814" s="144"/>
      <c r="AG814" s="144"/>
      <c r="AH814" s="145"/>
    </row>
    <row r="815" spans="1:34" ht="12.75" hidden="1" customHeight="1" outlineLevel="2" x14ac:dyDescent="0.25">
      <c r="A815" s="34"/>
      <c r="B815" s="140"/>
      <c r="C815" s="141"/>
      <c r="D815" s="142" t="s">
        <v>99</v>
      </c>
      <c r="E815" s="143"/>
      <c r="F815" s="143"/>
      <c r="G815" s="143"/>
      <c r="H815" s="143"/>
      <c r="I815" s="143"/>
      <c r="J815" s="143"/>
      <c r="K815" s="105"/>
      <c r="L815" s="105"/>
      <c r="M815" s="105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  <c r="AA815" s="144"/>
      <c r="AB815" s="144"/>
      <c r="AC815" s="144"/>
      <c r="AD815" s="144"/>
      <c r="AE815" s="144"/>
      <c r="AF815" s="144"/>
      <c r="AG815" s="144"/>
      <c r="AH815" s="145"/>
    </row>
    <row r="816" spans="1:34" ht="12.75" hidden="1" customHeight="1" outlineLevel="2" x14ac:dyDescent="0.25">
      <c r="A816" s="34"/>
      <c r="B816" s="140"/>
      <c r="C816" s="141"/>
      <c r="D816" s="165" t="s">
        <v>100</v>
      </c>
      <c r="E816" s="143"/>
      <c r="F816" s="143"/>
      <c r="G816" s="143"/>
      <c r="H816" s="143"/>
      <c r="I816" s="143"/>
      <c r="J816" s="143"/>
      <c r="K816" s="105">
        <f>'[1]Hist&amp;Budget_WC'!CN$184</f>
        <v>230</v>
      </c>
      <c r="L816" s="105">
        <f>'[1]Hist&amp;Budget_WC'!CO$184</f>
        <v>183</v>
      </c>
      <c r="M816" s="105">
        <f>'[1]Hist&amp;Budget_WC'!CP$184</f>
        <v>193</v>
      </c>
      <c r="N816" s="106">
        <f>[1]Calcs_Waste!N$173</f>
        <v>53</v>
      </c>
      <c r="O816" s="106">
        <f>[1]Calcs_Waste!O$173</f>
        <v>68</v>
      </c>
      <c r="P816" s="106">
        <f>[1]Calcs_Waste!P$173</f>
        <v>83.050000000000182</v>
      </c>
      <c r="Q816" s="106">
        <f>[1]Calcs_Waste!Q$173</f>
        <v>98.1512500000008</v>
      </c>
      <c r="R816" s="106">
        <f>[1]Calcs_Waste!R$173</f>
        <v>113.30503125000087</v>
      </c>
      <c r="S816" s="106">
        <f>[1]Calcs_Waste!S$173</f>
        <v>128.51265703125046</v>
      </c>
      <c r="T816" s="106">
        <f>[1]Calcs_Waste!T$173</f>
        <v>143.77547345703169</v>
      </c>
      <c r="U816" s="106">
        <f>[1]Calcs_Waste!U$173</f>
        <v>159.09486029345726</v>
      </c>
      <c r="V816" s="106">
        <f>[1]Calcs_Waste!V$173</f>
        <v>174.47223180079345</v>
      </c>
      <c r="W816" s="106">
        <f>[1]Calcs_Waste!W$173</f>
        <v>189.90903759581306</v>
      </c>
      <c r="X816" s="106">
        <f>[1]Calcs_Waste!X$173</f>
        <v>205.40676353570825</v>
      </c>
      <c r="Y816" s="106">
        <f>[1]Calcs_Waste!Y$173</f>
        <v>220.96693262410145</v>
      </c>
      <c r="Z816" s="106">
        <f>[1]Calcs_Waste!Z$173</f>
        <v>236.59110593970399</v>
      </c>
      <c r="AA816" s="106">
        <f>[1]Calcs_Waste!AA$173</f>
        <v>252.2808835881965</v>
      </c>
      <c r="AB816" s="106">
        <f>[1]Calcs_Waste!AB$173</f>
        <v>268.03790567790202</v>
      </c>
      <c r="AC816" s="106">
        <f>[1]Calcs_Waste!AC$173</f>
        <v>283.86385331984911</v>
      </c>
      <c r="AD816" s="106">
        <f>[1]Calcs_Waste!AD$173</f>
        <v>299.76044965284518</v>
      </c>
      <c r="AE816" s="106">
        <f>[1]Calcs_Waste!AE$173</f>
        <v>315.729460894167</v>
      </c>
      <c r="AF816" s="106">
        <f>[1]Calcs_Waste!AF$173</f>
        <v>331.77269741652071</v>
      </c>
      <c r="AG816" s="106">
        <f>[1]Calcs_Waste!AG$173</f>
        <v>347.89201485193371</v>
      </c>
      <c r="AH816" s="107">
        <f>[1]Calcs_Waste!AH$173</f>
        <v>364.08931522323201</v>
      </c>
    </row>
    <row r="817" spans="1:34" ht="12.75" hidden="1" customHeight="1" outlineLevel="2" x14ac:dyDescent="0.25">
      <c r="A817" s="34"/>
      <c r="B817" s="140"/>
      <c r="C817" s="141"/>
      <c r="D817" s="165" t="s">
        <v>101</v>
      </c>
      <c r="E817" s="143"/>
      <c r="F817" s="143"/>
      <c r="G817" s="143"/>
      <c r="H817" s="143"/>
      <c r="I817" s="143"/>
      <c r="J817" s="143"/>
      <c r="K817" s="105">
        <f>'[1]Hist&amp;Budget_WC'!CN$216</f>
        <v>0</v>
      </c>
      <c r="L817" s="105">
        <f>'[1]Hist&amp;Budget_WC'!CO$216</f>
        <v>0</v>
      </c>
      <c r="M817" s="105">
        <f>'[1]Hist&amp;Budget_WC'!CP$216</f>
        <v>0</v>
      </c>
      <c r="N817" s="106">
        <f>[1]Calcs_Waste!N$205</f>
        <v>0</v>
      </c>
      <c r="O817" s="106">
        <f>[1]Calcs_Waste!O$205</f>
        <v>0</v>
      </c>
      <c r="P817" s="106">
        <f>[1]Calcs_Waste!P$205</f>
        <v>0</v>
      </c>
      <c r="Q817" s="106">
        <f>[1]Calcs_Waste!Q$205</f>
        <v>0</v>
      </c>
      <c r="R817" s="106">
        <f>[1]Calcs_Waste!R$205</f>
        <v>0</v>
      </c>
      <c r="S817" s="106">
        <f>[1]Calcs_Waste!S$205</f>
        <v>0</v>
      </c>
      <c r="T817" s="106">
        <f>[1]Calcs_Waste!T$205</f>
        <v>0</v>
      </c>
      <c r="U817" s="106">
        <f>[1]Calcs_Waste!U$205</f>
        <v>0</v>
      </c>
      <c r="V817" s="106">
        <f>[1]Calcs_Waste!V$205</f>
        <v>0</v>
      </c>
      <c r="W817" s="106">
        <f>[1]Calcs_Waste!W$205</f>
        <v>0</v>
      </c>
      <c r="X817" s="106">
        <f>[1]Calcs_Waste!X$205</f>
        <v>0</v>
      </c>
      <c r="Y817" s="106">
        <f>[1]Calcs_Waste!Y$205</f>
        <v>0</v>
      </c>
      <c r="Z817" s="106">
        <f>[1]Calcs_Waste!Z$205</f>
        <v>0</v>
      </c>
      <c r="AA817" s="106">
        <f>[1]Calcs_Waste!AA$205</f>
        <v>0</v>
      </c>
      <c r="AB817" s="106">
        <f>[1]Calcs_Waste!AB$205</f>
        <v>0</v>
      </c>
      <c r="AC817" s="106">
        <f>[1]Calcs_Waste!AC$205</f>
        <v>0</v>
      </c>
      <c r="AD817" s="106">
        <f>[1]Calcs_Waste!AD$205</f>
        <v>0</v>
      </c>
      <c r="AE817" s="106">
        <f>[1]Calcs_Waste!AE$205</f>
        <v>0</v>
      </c>
      <c r="AF817" s="106">
        <f>[1]Calcs_Waste!AF$205</f>
        <v>0</v>
      </c>
      <c r="AG817" s="106">
        <f>[1]Calcs_Waste!AG$205</f>
        <v>0</v>
      </c>
      <c r="AH817" s="107">
        <f>[1]Calcs_Waste!AH$205</f>
        <v>0</v>
      </c>
    </row>
    <row r="818" spans="1:34" ht="12.75" hidden="1" customHeight="1" outlineLevel="2" x14ac:dyDescent="0.25">
      <c r="A818" s="34"/>
      <c r="B818" s="140"/>
      <c r="C818" s="141"/>
      <c r="D818" s="165" t="s">
        <v>102</v>
      </c>
      <c r="E818" s="143"/>
      <c r="F818" s="143"/>
      <c r="G818" s="143"/>
      <c r="H818" s="143"/>
      <c r="I818" s="143"/>
      <c r="J818" s="143"/>
      <c r="K818" s="105">
        <f>'[1]Hist&amp;Budget_WC'!CN$185</f>
        <v>0</v>
      </c>
      <c r="L818" s="105">
        <f>'[1]Hist&amp;Budget_WC'!CO$185</f>
        <v>0</v>
      </c>
      <c r="M818" s="105">
        <f>'[1]Hist&amp;Budget_WC'!CP$185</f>
        <v>0</v>
      </c>
      <c r="N818" s="106">
        <f>[1]Calcs_Waste!N$174</f>
        <v>0</v>
      </c>
      <c r="O818" s="106">
        <f>[1]Calcs_Waste!O$174</f>
        <v>0</v>
      </c>
      <c r="P818" s="106">
        <f>[1]Calcs_Waste!P$174</f>
        <v>0</v>
      </c>
      <c r="Q818" s="106">
        <f>[1]Calcs_Waste!Q$174</f>
        <v>0</v>
      </c>
      <c r="R818" s="106">
        <f>[1]Calcs_Waste!R$174</f>
        <v>0</v>
      </c>
      <c r="S818" s="106">
        <f>[1]Calcs_Waste!S$174</f>
        <v>0</v>
      </c>
      <c r="T818" s="106">
        <f>[1]Calcs_Waste!T$174</f>
        <v>0</v>
      </c>
      <c r="U818" s="106">
        <f>[1]Calcs_Waste!U$174</f>
        <v>0</v>
      </c>
      <c r="V818" s="106">
        <f>[1]Calcs_Waste!V$174</f>
        <v>0</v>
      </c>
      <c r="W818" s="106">
        <f>[1]Calcs_Waste!W$174</f>
        <v>0</v>
      </c>
      <c r="X818" s="106">
        <f>[1]Calcs_Waste!X$174</f>
        <v>0</v>
      </c>
      <c r="Y818" s="106">
        <f>[1]Calcs_Waste!Y$174</f>
        <v>0</v>
      </c>
      <c r="Z818" s="106">
        <f>[1]Calcs_Waste!Z$174</f>
        <v>0</v>
      </c>
      <c r="AA818" s="106">
        <f>[1]Calcs_Waste!AA$174</f>
        <v>0</v>
      </c>
      <c r="AB818" s="106">
        <f>[1]Calcs_Waste!AB$174</f>
        <v>0</v>
      </c>
      <c r="AC818" s="106">
        <f>[1]Calcs_Waste!AC$174</f>
        <v>0</v>
      </c>
      <c r="AD818" s="106">
        <f>[1]Calcs_Waste!AD$174</f>
        <v>0</v>
      </c>
      <c r="AE818" s="106">
        <f>[1]Calcs_Waste!AE$174</f>
        <v>0</v>
      </c>
      <c r="AF818" s="106">
        <f>[1]Calcs_Waste!AF$174</f>
        <v>0</v>
      </c>
      <c r="AG818" s="106">
        <f>[1]Calcs_Waste!AG$174</f>
        <v>0</v>
      </c>
      <c r="AH818" s="107">
        <f>[1]Calcs_Waste!AH$174</f>
        <v>0</v>
      </c>
    </row>
    <row r="819" spans="1:34" ht="12.75" hidden="1" customHeight="1" outlineLevel="2" x14ac:dyDescent="0.25">
      <c r="A819" s="34"/>
      <c r="B819" s="140"/>
      <c r="C819" s="141"/>
      <c r="D819" s="165" t="s">
        <v>103</v>
      </c>
      <c r="E819" s="143"/>
      <c r="F819" s="143"/>
      <c r="G819" s="143"/>
      <c r="H819" s="143"/>
      <c r="I819" s="143"/>
      <c r="J819" s="143"/>
      <c r="K819" s="105">
        <f>SUM('[1]Hist&amp;Budget_WC'!CN$186:CN$215)</f>
        <v>0</v>
      </c>
      <c r="L819" s="105">
        <f>SUM('[1]Hist&amp;Budget_WC'!CO$186:CO$215)</f>
        <v>0</v>
      </c>
      <c r="M819" s="105">
        <f>SUM('[1]Hist&amp;Budget_WC'!CP$186:CP$215)</f>
        <v>0</v>
      </c>
      <c r="N819" s="106">
        <f>SUM([1]Calcs_Waste!N$175:N$204)</f>
        <v>0</v>
      </c>
      <c r="O819" s="106">
        <f>SUM([1]Calcs_Waste!O$175:O$204)</f>
        <v>0</v>
      </c>
      <c r="P819" s="106">
        <f>SUM([1]Calcs_Waste!P$175:P$204)</f>
        <v>0</v>
      </c>
      <c r="Q819" s="106">
        <f>SUM([1]Calcs_Waste!Q$175:Q$204)</f>
        <v>0</v>
      </c>
      <c r="R819" s="106">
        <f>SUM([1]Calcs_Waste!R$175:R$204)</f>
        <v>0</v>
      </c>
      <c r="S819" s="106">
        <f>SUM([1]Calcs_Waste!S$175:S$204)</f>
        <v>0</v>
      </c>
      <c r="T819" s="106">
        <f>SUM([1]Calcs_Waste!T$175:T$204)</f>
        <v>0</v>
      </c>
      <c r="U819" s="106">
        <f>SUM([1]Calcs_Waste!U$175:U$204)</f>
        <v>0</v>
      </c>
      <c r="V819" s="106">
        <f>SUM([1]Calcs_Waste!V$175:V$204)</f>
        <v>0</v>
      </c>
      <c r="W819" s="106">
        <f>SUM([1]Calcs_Waste!W$175:W$204)</f>
        <v>0</v>
      </c>
      <c r="X819" s="106">
        <f>SUM([1]Calcs_Waste!X$175:X$204)</f>
        <v>0</v>
      </c>
      <c r="Y819" s="106">
        <f>SUM([1]Calcs_Waste!Y$175:Y$204)</f>
        <v>0</v>
      </c>
      <c r="Z819" s="106">
        <f>SUM([1]Calcs_Waste!Z$175:Z$204)</f>
        <v>0</v>
      </c>
      <c r="AA819" s="106">
        <f>SUM([1]Calcs_Waste!AA$175:AA$204)</f>
        <v>0</v>
      </c>
      <c r="AB819" s="106">
        <f>SUM([1]Calcs_Waste!AB$175:AB$204)</f>
        <v>0</v>
      </c>
      <c r="AC819" s="106">
        <f>SUM([1]Calcs_Waste!AC$175:AC$204)</f>
        <v>0</v>
      </c>
      <c r="AD819" s="106">
        <f>SUM([1]Calcs_Waste!AD$175:AD$204)</f>
        <v>0</v>
      </c>
      <c r="AE819" s="106">
        <f>SUM([1]Calcs_Waste!AE$175:AE$204)</f>
        <v>0</v>
      </c>
      <c r="AF819" s="106">
        <f>SUM([1]Calcs_Waste!AF$175:AF$204)</f>
        <v>0</v>
      </c>
      <c r="AG819" s="106">
        <f>SUM([1]Calcs_Waste!AG$175:AG$204)</f>
        <v>0</v>
      </c>
      <c r="AH819" s="107">
        <f>SUM([1]Calcs_Waste!AH$175:AH$204)</f>
        <v>0</v>
      </c>
    </row>
    <row r="820" spans="1:34" ht="12.75" hidden="1" customHeight="1" outlineLevel="2" thickBot="1" x14ac:dyDescent="0.3">
      <c r="A820" s="34"/>
      <c r="B820" s="140"/>
      <c r="C820" s="141"/>
      <c r="D820" s="152" t="s">
        <v>104</v>
      </c>
      <c r="E820" s="158"/>
      <c r="F820" s="158"/>
      <c r="G820" s="158"/>
      <c r="H820" s="158"/>
      <c r="I820" s="158"/>
      <c r="J820" s="158"/>
      <c r="K820" s="154">
        <f t="shared" ref="K820:AH820" si="137">SUM(K816:K819)</f>
        <v>230</v>
      </c>
      <c r="L820" s="154">
        <f t="shared" si="137"/>
        <v>183</v>
      </c>
      <c r="M820" s="154">
        <f t="shared" si="137"/>
        <v>193</v>
      </c>
      <c r="N820" s="155">
        <f t="shared" si="137"/>
        <v>53</v>
      </c>
      <c r="O820" s="155">
        <f t="shared" si="137"/>
        <v>68</v>
      </c>
      <c r="P820" s="155">
        <f t="shared" si="137"/>
        <v>83.050000000000182</v>
      </c>
      <c r="Q820" s="155">
        <f t="shared" si="137"/>
        <v>98.1512500000008</v>
      </c>
      <c r="R820" s="155">
        <f t="shared" si="137"/>
        <v>113.30503125000087</v>
      </c>
      <c r="S820" s="155">
        <f t="shared" si="137"/>
        <v>128.51265703125046</v>
      </c>
      <c r="T820" s="155">
        <f t="shared" si="137"/>
        <v>143.77547345703169</v>
      </c>
      <c r="U820" s="155">
        <f t="shared" si="137"/>
        <v>159.09486029345726</v>
      </c>
      <c r="V820" s="155">
        <f t="shared" si="137"/>
        <v>174.47223180079345</v>
      </c>
      <c r="W820" s="155">
        <f t="shared" si="137"/>
        <v>189.90903759581306</v>
      </c>
      <c r="X820" s="155">
        <f t="shared" si="137"/>
        <v>205.40676353570825</v>
      </c>
      <c r="Y820" s="155">
        <f t="shared" si="137"/>
        <v>220.96693262410145</v>
      </c>
      <c r="Z820" s="155">
        <f t="shared" si="137"/>
        <v>236.59110593970399</v>
      </c>
      <c r="AA820" s="155">
        <f t="shared" si="137"/>
        <v>252.2808835881965</v>
      </c>
      <c r="AB820" s="155">
        <f t="shared" si="137"/>
        <v>268.03790567790202</v>
      </c>
      <c r="AC820" s="155">
        <f t="shared" si="137"/>
        <v>283.86385331984911</v>
      </c>
      <c r="AD820" s="155">
        <f t="shared" si="137"/>
        <v>299.76044965284518</v>
      </c>
      <c r="AE820" s="155">
        <f t="shared" si="137"/>
        <v>315.729460894167</v>
      </c>
      <c r="AF820" s="155">
        <f t="shared" si="137"/>
        <v>331.77269741652071</v>
      </c>
      <c r="AG820" s="155">
        <f t="shared" si="137"/>
        <v>347.89201485193371</v>
      </c>
      <c r="AH820" s="156">
        <f t="shared" si="137"/>
        <v>364.08931522323201</v>
      </c>
    </row>
    <row r="821" spans="1:34" ht="12.75" hidden="1" customHeight="1" outlineLevel="2" x14ac:dyDescent="0.25">
      <c r="A821" s="34"/>
      <c r="B821" s="140"/>
      <c r="C821" s="141"/>
    </row>
    <row r="822" spans="1:34" ht="12.75" hidden="1" customHeight="1" outlineLevel="3" x14ac:dyDescent="0.25">
      <c r="A822" s="34"/>
      <c r="B822" s="140"/>
      <c r="C822" s="141"/>
      <c r="D822" s="130" t="s">
        <v>72</v>
      </c>
    </row>
    <row r="823" spans="1:34" s="37" customFormat="1" ht="10.5" hidden="1" outlineLevel="3" x14ac:dyDescent="0.25">
      <c r="A823" s="34"/>
      <c r="B823" s="97"/>
      <c r="C823" s="125"/>
      <c r="D823" s="36" t="s">
        <v>105</v>
      </c>
      <c r="E823" s="131">
        <f>SUM(K823:AH823)</f>
        <v>0</v>
      </c>
      <c r="F823" s="24"/>
      <c r="G823" s="24"/>
      <c r="H823" s="24"/>
      <c r="I823" s="24"/>
      <c r="J823" s="24"/>
      <c r="K823" s="132">
        <f>IF(ROUND(K813-K820,0)&lt;&gt;0,1,0)</f>
        <v>0</v>
      </c>
      <c r="L823" s="132">
        <f>IF(ROUND(L813-L820,0)&lt;&gt;0,1,0)</f>
        <v>0</v>
      </c>
      <c r="M823" s="132">
        <f>IF(ROUND(M813-M820,0)&lt;&gt;0,1,0)</f>
        <v>0</v>
      </c>
      <c r="N823" s="132">
        <f>IF(ROUND(N813-N820,0)&lt;&gt;0,1,0)</f>
        <v>0</v>
      </c>
      <c r="O823" s="132">
        <f t="shared" ref="O823:AH823" si="138">IF(ROUND(O813-O820,0)&lt;&gt;0,1,0)</f>
        <v>0</v>
      </c>
      <c r="P823" s="132">
        <f t="shared" si="138"/>
        <v>0</v>
      </c>
      <c r="Q823" s="132">
        <f t="shared" si="138"/>
        <v>0</v>
      </c>
      <c r="R823" s="132">
        <f t="shared" si="138"/>
        <v>0</v>
      </c>
      <c r="S823" s="132">
        <f t="shared" si="138"/>
        <v>0</v>
      </c>
      <c r="T823" s="132">
        <f t="shared" si="138"/>
        <v>0</v>
      </c>
      <c r="U823" s="132">
        <f t="shared" si="138"/>
        <v>0</v>
      </c>
      <c r="V823" s="132">
        <f t="shared" si="138"/>
        <v>0</v>
      </c>
      <c r="W823" s="132">
        <f t="shared" si="138"/>
        <v>0</v>
      </c>
      <c r="X823" s="132">
        <f t="shared" si="138"/>
        <v>0</v>
      </c>
      <c r="Y823" s="132">
        <f t="shared" si="138"/>
        <v>0</v>
      </c>
      <c r="Z823" s="132">
        <f t="shared" si="138"/>
        <v>0</v>
      </c>
      <c r="AA823" s="132">
        <f t="shared" si="138"/>
        <v>0</v>
      </c>
      <c r="AB823" s="132">
        <f t="shared" si="138"/>
        <v>0</v>
      </c>
      <c r="AC823" s="132">
        <f t="shared" si="138"/>
        <v>0</v>
      </c>
      <c r="AD823" s="132">
        <f t="shared" si="138"/>
        <v>0</v>
      </c>
      <c r="AE823" s="132">
        <f t="shared" si="138"/>
        <v>0</v>
      </c>
      <c r="AF823" s="132">
        <f t="shared" si="138"/>
        <v>0</v>
      </c>
      <c r="AG823" s="132">
        <f t="shared" si="138"/>
        <v>0</v>
      </c>
      <c r="AH823" s="132">
        <f t="shared" si="138"/>
        <v>0</v>
      </c>
    </row>
    <row r="824" spans="1:34" ht="12.75" hidden="1" customHeight="1" outlineLevel="3" x14ac:dyDescent="0.25">
      <c r="A824" s="34"/>
      <c r="B824" s="140"/>
      <c r="C824" s="141"/>
      <c r="D824" s="36" t="s">
        <v>151</v>
      </c>
      <c r="E824" s="131">
        <f>SUM(K824:AH824)</f>
        <v>0</v>
      </c>
      <c r="K824" s="132">
        <f>IF(ROUND(K813-'[1]Hist&amp;Budget_WC'!CN$181,0)&lt;&gt;0,1,0)</f>
        <v>0</v>
      </c>
      <c r="L824" s="132">
        <f>IF(ROUND(L813-'[1]Hist&amp;Budget_WC'!CO$181,0)&lt;&gt;0,1,0)</f>
        <v>0</v>
      </c>
      <c r="M824" s="132">
        <f>IF(ROUND(M813-'[1]Hist&amp;Budget_WC'!CP$181,0)&lt;&gt;0,1,0)</f>
        <v>0</v>
      </c>
      <c r="N824" s="132">
        <f>IF(ROUND(N813-[1]Calcs_Waste!N$170,0)&lt;&gt;0,1,0)</f>
        <v>0</v>
      </c>
      <c r="O824" s="132">
        <f>IF(ROUND(O813-[1]Calcs_Waste!O$170,0)&lt;&gt;0,1,0)</f>
        <v>0</v>
      </c>
      <c r="P824" s="132">
        <f>IF(ROUND(P813-[1]Calcs_Waste!P$170,0)&lt;&gt;0,1,0)</f>
        <v>0</v>
      </c>
      <c r="Q824" s="132">
        <f>IF(ROUND(Q813-[1]Calcs_Waste!Q$170,0)&lt;&gt;0,1,0)</f>
        <v>0</v>
      </c>
      <c r="R824" s="132">
        <f>IF(ROUND(R813-[1]Calcs_Waste!R$170,0)&lt;&gt;0,1,0)</f>
        <v>0</v>
      </c>
      <c r="S824" s="132">
        <f>IF(ROUND(S813-[1]Calcs_Waste!S$170,0)&lt;&gt;0,1,0)</f>
        <v>0</v>
      </c>
      <c r="T824" s="132">
        <f>IF(ROUND(T813-[1]Calcs_Waste!T$170,0)&lt;&gt;0,1,0)</f>
        <v>0</v>
      </c>
      <c r="U824" s="132">
        <f>IF(ROUND(U813-[1]Calcs_Waste!U$170,0)&lt;&gt;0,1,0)</f>
        <v>0</v>
      </c>
      <c r="V824" s="132">
        <f>IF(ROUND(V813-[1]Calcs_Waste!V$170,0)&lt;&gt;0,1,0)</f>
        <v>0</v>
      </c>
      <c r="W824" s="132">
        <f>IF(ROUND(W813-[1]Calcs_Waste!W$170,0)&lt;&gt;0,1,0)</f>
        <v>0</v>
      </c>
      <c r="X824" s="132">
        <f>IF(ROUND(X813-[1]Calcs_Waste!X$170,0)&lt;&gt;0,1,0)</f>
        <v>0</v>
      </c>
      <c r="Y824" s="132">
        <f>IF(ROUND(Y813-[1]Calcs_Waste!Y$170,0)&lt;&gt;0,1,0)</f>
        <v>0</v>
      </c>
      <c r="Z824" s="132">
        <f>IF(ROUND(Z813-[1]Calcs_Waste!Z$170,0)&lt;&gt;0,1,0)</f>
        <v>0</v>
      </c>
      <c r="AA824" s="132">
        <f>IF(ROUND(AA813-[1]Calcs_Waste!AA$170,0)&lt;&gt;0,1,0)</f>
        <v>0</v>
      </c>
      <c r="AB824" s="132">
        <f>IF(ROUND(AB813-[1]Calcs_Waste!AB$170,0)&lt;&gt;0,1,0)</f>
        <v>0</v>
      </c>
      <c r="AC824" s="132">
        <f>IF(ROUND(AC813-[1]Calcs_Waste!AC$170,0)&lt;&gt;0,1,0)</f>
        <v>0</v>
      </c>
      <c r="AD824" s="132">
        <f>IF(ROUND(AD813-[1]Calcs_Waste!AD$170,0)&lt;&gt;0,1,0)</f>
        <v>0</v>
      </c>
      <c r="AE824" s="132">
        <f>IF(ROUND(AE813-[1]Calcs_Waste!AE$170,0)&lt;&gt;0,1,0)</f>
        <v>0</v>
      </c>
      <c r="AF824" s="132">
        <f>IF(ROUND(AF813-[1]Calcs_Waste!AF$170,0)&lt;&gt;0,1,0)</f>
        <v>0</v>
      </c>
      <c r="AG824" s="132">
        <f>IF(ROUND(AG813-[1]Calcs_Waste!AG$170,0)&lt;&gt;0,1,0)</f>
        <v>0</v>
      </c>
      <c r="AH824" s="132">
        <f>IF(ROUND(AH813-[1]Calcs_Waste!AH$170,0)&lt;&gt;0,1,0)</f>
        <v>0</v>
      </c>
    </row>
    <row r="825" spans="1:34" ht="12.75" hidden="1" customHeight="1" outlineLevel="2" collapsed="1" x14ac:dyDescent="0.25">
      <c r="A825" s="34"/>
      <c r="B825" s="140"/>
      <c r="C825" s="141"/>
    </row>
    <row r="826" spans="1:34" ht="12.75" hidden="1" customHeight="1" outlineLevel="1" x14ac:dyDescent="0.25">
      <c r="A826" s="34"/>
    </row>
    <row r="827" spans="1:34" s="37" customFormat="1" ht="12" hidden="1" outlineLevel="2" x14ac:dyDescent="0.25">
      <c r="A827" s="34"/>
      <c r="B827" s="39">
        <f ca="1">MAX($A$7:B826)+Sbsxn</f>
        <v>2307.0300000000007</v>
      </c>
      <c r="C827" s="40" t="str">
        <f>CFC</f>
        <v>Cash Flow Statement</v>
      </c>
      <c r="D827" s="50"/>
      <c r="E827" s="24"/>
      <c r="F827" s="24"/>
      <c r="G827" s="24"/>
      <c r="H827" s="24"/>
      <c r="I827" s="24"/>
      <c r="J827" s="24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</row>
    <row r="828" spans="1:34" s="37" customFormat="1" ht="12.5" hidden="1" outlineLevel="2" thickBot="1" x14ac:dyDescent="0.35">
      <c r="A828" s="34"/>
      <c r="B828" s="39"/>
      <c r="C828" s="48"/>
      <c r="D828" s="50"/>
      <c r="E828" s="24"/>
      <c r="F828" s="24"/>
      <c r="G828" s="24"/>
      <c r="H828" s="24"/>
      <c r="I828" s="24"/>
      <c r="J828" s="24"/>
      <c r="L828" s="51"/>
      <c r="M828" s="51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  <c r="AA828" s="129"/>
      <c r="AB828" s="129"/>
      <c r="AC828" s="129"/>
      <c r="AD828" s="129"/>
      <c r="AE828" s="129"/>
      <c r="AF828" s="129"/>
      <c r="AG828" s="129"/>
      <c r="AH828" s="129"/>
    </row>
    <row r="829" spans="1:34" s="69" customFormat="1" ht="13.4" hidden="1" customHeight="1" outlineLevel="2" x14ac:dyDescent="0.3">
      <c r="A829" s="65"/>
      <c r="B829" s="39"/>
      <c r="C829" s="48"/>
      <c r="D829" s="66" t="str">
        <f>MdlClient&amp;" Long Term Financial Plan "&amp;$E$39</f>
        <v>Federation Council Long Term Financial Plan 2021/22 - 2031/32</v>
      </c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8"/>
    </row>
    <row r="830" spans="1:34" s="69" customFormat="1" ht="13.4" hidden="1" customHeight="1" outlineLevel="2" thickBot="1" x14ac:dyDescent="0.35">
      <c r="A830" s="65"/>
      <c r="B830" s="39"/>
      <c r="C830" s="48"/>
      <c r="D830" s="70" t="str">
        <f>B728&amp;" - Cash Flow Statement Projections"</f>
        <v>Waste - Cash Flow Statement Projections</v>
      </c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  <c r="AA830" s="71"/>
      <c r="AB830" s="71"/>
      <c r="AC830" s="71"/>
      <c r="AD830" s="71"/>
      <c r="AE830" s="71"/>
      <c r="AF830" s="71"/>
      <c r="AG830" s="71"/>
      <c r="AH830" s="72"/>
    </row>
    <row r="831" spans="1:34" s="69" customFormat="1" ht="24.5" hidden="1" outlineLevel="2" thickBot="1" x14ac:dyDescent="0.35">
      <c r="A831" s="65"/>
      <c r="B831" s="39"/>
      <c r="C831" s="48"/>
      <c r="D831" s="73"/>
      <c r="E831" s="74"/>
      <c r="F831" s="74"/>
      <c r="G831" s="74"/>
      <c r="H831" s="74"/>
      <c r="I831" s="74"/>
      <c r="J831" s="74"/>
      <c r="K831" s="75" t="s">
        <v>41</v>
      </c>
      <c r="L831" s="75" t="s">
        <v>41</v>
      </c>
      <c r="M831" s="75" t="s">
        <v>41</v>
      </c>
      <c r="N831" s="76" t="s">
        <v>74</v>
      </c>
      <c r="O831" s="77" t="s">
        <v>43</v>
      </c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78"/>
      <c r="AE831" s="78"/>
      <c r="AF831" s="78"/>
      <c r="AG831" s="78"/>
      <c r="AH831" s="79"/>
    </row>
    <row r="832" spans="1:34" s="69" customFormat="1" ht="12" hidden="1" outlineLevel="2" x14ac:dyDescent="0.3">
      <c r="A832" s="65"/>
      <c r="B832" s="39"/>
      <c r="C832" s="48"/>
      <c r="D832" s="80" t="s">
        <v>44</v>
      </c>
      <c r="E832" s="81"/>
      <c r="F832" s="81"/>
      <c r="G832" s="81"/>
      <c r="H832" s="81"/>
      <c r="I832" s="81"/>
      <c r="J832" s="82"/>
      <c r="K832" s="84">
        <f>YEAR(K$29)</f>
        <v>2019</v>
      </c>
      <c r="L832" s="84">
        <f t="shared" ref="L832:AH832" si="139">YEAR(L$29)</f>
        <v>2020</v>
      </c>
      <c r="M832" s="84">
        <f t="shared" si="139"/>
        <v>2021</v>
      </c>
      <c r="N832" s="85">
        <f t="shared" si="139"/>
        <v>2022</v>
      </c>
      <c r="O832" s="86">
        <f t="shared" si="139"/>
        <v>2023</v>
      </c>
      <c r="P832" s="87">
        <f t="shared" si="139"/>
        <v>2024</v>
      </c>
      <c r="Q832" s="87">
        <f t="shared" si="139"/>
        <v>2025</v>
      </c>
      <c r="R832" s="87">
        <f t="shared" si="139"/>
        <v>2026</v>
      </c>
      <c r="S832" s="87">
        <f t="shared" si="139"/>
        <v>2027</v>
      </c>
      <c r="T832" s="87">
        <f t="shared" si="139"/>
        <v>2028</v>
      </c>
      <c r="U832" s="87">
        <f t="shared" si="139"/>
        <v>2029</v>
      </c>
      <c r="V832" s="87">
        <f t="shared" si="139"/>
        <v>2030</v>
      </c>
      <c r="W832" s="87">
        <f t="shared" si="139"/>
        <v>2031</v>
      </c>
      <c r="X832" s="87">
        <f t="shared" si="139"/>
        <v>2032</v>
      </c>
      <c r="Y832" s="87">
        <f t="shared" si="139"/>
        <v>2033</v>
      </c>
      <c r="Z832" s="87">
        <f t="shared" si="139"/>
        <v>2034</v>
      </c>
      <c r="AA832" s="87">
        <f t="shared" si="139"/>
        <v>2035</v>
      </c>
      <c r="AB832" s="87">
        <f t="shared" si="139"/>
        <v>2036</v>
      </c>
      <c r="AC832" s="87">
        <f t="shared" si="139"/>
        <v>2037</v>
      </c>
      <c r="AD832" s="87">
        <f t="shared" si="139"/>
        <v>2038</v>
      </c>
      <c r="AE832" s="87">
        <f t="shared" si="139"/>
        <v>2039</v>
      </c>
      <c r="AF832" s="87">
        <f t="shared" si="139"/>
        <v>2040</v>
      </c>
      <c r="AG832" s="87">
        <f t="shared" si="139"/>
        <v>2041</v>
      </c>
      <c r="AH832" s="88">
        <f t="shared" si="139"/>
        <v>2042</v>
      </c>
    </row>
    <row r="833" spans="1:34" s="69" customFormat="1" ht="12.5" hidden="1" outlineLevel="2" thickBot="1" x14ac:dyDescent="0.35">
      <c r="A833" s="65"/>
      <c r="B833" s="39"/>
      <c r="C833" s="48"/>
      <c r="D833" s="134"/>
      <c r="E833" s="90"/>
      <c r="F833" s="90"/>
      <c r="G833" s="90"/>
      <c r="H833" s="90"/>
      <c r="I833" s="90"/>
      <c r="J833" s="91"/>
      <c r="K833" s="92" t="s">
        <v>45</v>
      </c>
      <c r="L833" s="92" t="str">
        <f>$K$62</f>
        <v>$000s</v>
      </c>
      <c r="M833" s="92" t="str">
        <f t="shared" ref="M833:AH833" si="140">$K$62</f>
        <v>$000s</v>
      </c>
      <c r="N833" s="93" t="str">
        <f t="shared" si="140"/>
        <v>$000s</v>
      </c>
      <c r="O833" s="94" t="str">
        <f t="shared" si="140"/>
        <v>$000s</v>
      </c>
      <c r="P833" s="95" t="str">
        <f t="shared" si="140"/>
        <v>$000s</v>
      </c>
      <c r="Q833" s="95" t="str">
        <f t="shared" si="140"/>
        <v>$000s</v>
      </c>
      <c r="R833" s="95" t="str">
        <f t="shared" si="140"/>
        <v>$000s</v>
      </c>
      <c r="S833" s="95" t="str">
        <f t="shared" si="140"/>
        <v>$000s</v>
      </c>
      <c r="T833" s="95" t="str">
        <f t="shared" si="140"/>
        <v>$000s</v>
      </c>
      <c r="U833" s="95" t="str">
        <f t="shared" si="140"/>
        <v>$000s</v>
      </c>
      <c r="V833" s="95" t="str">
        <f t="shared" si="140"/>
        <v>$000s</v>
      </c>
      <c r="W833" s="95" t="str">
        <f t="shared" si="140"/>
        <v>$000s</v>
      </c>
      <c r="X833" s="95" t="str">
        <f t="shared" si="140"/>
        <v>$000s</v>
      </c>
      <c r="Y833" s="95" t="str">
        <f t="shared" si="140"/>
        <v>$000s</v>
      </c>
      <c r="Z833" s="95" t="str">
        <f t="shared" si="140"/>
        <v>$000s</v>
      </c>
      <c r="AA833" s="95" t="str">
        <f t="shared" si="140"/>
        <v>$000s</v>
      </c>
      <c r="AB833" s="95" t="str">
        <f t="shared" si="140"/>
        <v>$000s</v>
      </c>
      <c r="AC833" s="95" t="str">
        <f t="shared" si="140"/>
        <v>$000s</v>
      </c>
      <c r="AD833" s="95" t="str">
        <f t="shared" si="140"/>
        <v>$000s</v>
      </c>
      <c r="AE833" s="95" t="str">
        <f t="shared" si="140"/>
        <v>$000s</v>
      </c>
      <c r="AF833" s="95" t="str">
        <f t="shared" si="140"/>
        <v>$000s</v>
      </c>
      <c r="AG833" s="95" t="str">
        <f t="shared" si="140"/>
        <v>$000s</v>
      </c>
      <c r="AH833" s="96" t="str">
        <f t="shared" si="140"/>
        <v>$000s</v>
      </c>
    </row>
    <row r="834" spans="1:34" s="37" customFormat="1" ht="10.5" hidden="1" outlineLevel="2" x14ac:dyDescent="0.25">
      <c r="A834" s="34"/>
      <c r="B834" s="97"/>
      <c r="C834" s="98"/>
      <c r="D834" s="99"/>
      <c r="E834" s="24"/>
      <c r="F834" s="24"/>
      <c r="G834" s="24"/>
      <c r="H834" s="24"/>
      <c r="I834" s="24"/>
      <c r="J834" s="24"/>
      <c r="K834" s="100"/>
      <c r="L834" s="101"/>
      <c r="M834" s="10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102"/>
    </row>
    <row r="835" spans="1:34" s="37" customFormat="1" ht="10.5" hidden="1" outlineLevel="2" x14ac:dyDescent="0.25">
      <c r="A835" s="34"/>
      <c r="B835" s="97"/>
      <c r="C835" s="98"/>
      <c r="D835" s="142" t="s">
        <v>108</v>
      </c>
      <c r="E835" s="24"/>
      <c r="F835" s="24"/>
      <c r="G835" s="24"/>
      <c r="H835" s="24"/>
      <c r="I835" s="24"/>
      <c r="J835" s="24"/>
      <c r="K835" s="100"/>
      <c r="L835" s="101"/>
      <c r="M835" s="10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102"/>
    </row>
    <row r="836" spans="1:34" s="37" customFormat="1" ht="10.5" hidden="1" outlineLevel="2" x14ac:dyDescent="0.25">
      <c r="A836" s="34"/>
      <c r="B836" s="97"/>
      <c r="C836" s="98"/>
      <c r="D836" s="165" t="s">
        <v>109</v>
      </c>
      <c r="E836" s="24"/>
      <c r="F836" s="24"/>
      <c r="G836" s="24"/>
      <c r="H836" s="24"/>
      <c r="I836" s="24"/>
      <c r="J836" s="24"/>
      <c r="K836" s="166">
        <f>SUM('[1]Hist&amp;Budget_WC'!CN$232:CN$238)</f>
        <v>1802</v>
      </c>
      <c r="L836" s="166">
        <f>SUM('[1]Hist&amp;Budget_WC'!CO$232:CO$238)</f>
        <v>1930</v>
      </c>
      <c r="M836" s="166">
        <f>SUM('[1]Hist&amp;Budget_WC'!CP$232:CP$238)</f>
        <v>1949</v>
      </c>
      <c r="N836" s="167">
        <f>SUM('[1]Hist&amp;Budget_WC'!CQ$232:CQ$238)</f>
        <v>2113</v>
      </c>
      <c r="O836" s="167">
        <f>SUM([1]Calcs_Waste!O$214:O$220)</f>
        <v>2108.972602739726</v>
      </c>
      <c r="P836" s="167">
        <f>SUM([1]Calcs_Waste!P$214:P$220)</f>
        <v>2154.5060857848639</v>
      </c>
      <c r="Q836" s="167">
        <f>SUM([1]Calcs_Waste!Q$214:Q$220)</f>
        <v>2207.0681522288346</v>
      </c>
      <c r="R836" s="167">
        <f>SUM([1]Calcs_Waste!R$214:R$220)</f>
        <v>2262.4136710188354</v>
      </c>
      <c r="S836" s="167">
        <f>SUM([1]Calcs_Waste!S$214:S$220)</f>
        <v>2318.6490127943061</v>
      </c>
      <c r="T836" s="167">
        <f>SUM([1]Calcs_Waste!T$214:T$220)</f>
        <v>2376.8220228412197</v>
      </c>
      <c r="U836" s="167">
        <f>SUM([1]Calcs_Waste!U$214:U$220)</f>
        <v>2434.8407093399614</v>
      </c>
      <c r="V836" s="167">
        <f>SUM([1]Calcs_Waste!V$214:V$220)</f>
        <v>2495.9318064186923</v>
      </c>
      <c r="W836" s="167">
        <f>SUM([1]Calcs_Waste!W$214:W$220)</f>
        <v>2558.0051015791591</v>
      </c>
      <c r="X836" s="167">
        <f>SUM([1]Calcs_Waste!X$214:X$220)</f>
        <v>2622.2172199553997</v>
      </c>
      <c r="Y836" s="167">
        <f>SUM([1]Calcs_Waste!Y$214:Y$220)</f>
        <v>2686.2589940098424</v>
      </c>
      <c r="Z836" s="167">
        <f>SUM([1]Calcs_Waste!Z$214:Z$220)</f>
        <v>2753.6921344677685</v>
      </c>
      <c r="AA836" s="167">
        <f>SUM([1]Calcs_Waste!AA$214:AA$220)</f>
        <v>2822.2094378294628</v>
      </c>
      <c r="AB836" s="167">
        <f>SUM([1]Calcs_Waste!AB$214:AB$220)</f>
        <v>2893.0876018274953</v>
      </c>
      <c r="AC836" s="167">
        <f>SUM([1]Calcs_Waste!AC$214:AC$220)</f>
        <v>2963.7777375672827</v>
      </c>
      <c r="AD836" s="167">
        <f>SUM([1]Calcs_Waste!AD$214:AD$220)</f>
        <v>3038.2113072600682</v>
      </c>
      <c r="AE836" s="167">
        <f>SUM([1]Calcs_Waste!AE$214:AE$220)</f>
        <v>3113.8415899415695</v>
      </c>
      <c r="AF836" s="167">
        <f>SUM([1]Calcs_Waste!AF$214:AF$220)</f>
        <v>3192.0778210264302</v>
      </c>
      <c r="AG836" s="167">
        <f>SUM([1]Calcs_Waste!AG$214:AG$220)</f>
        <v>3270.1065040960384</v>
      </c>
      <c r="AH836" s="168">
        <f>SUM([1]Calcs_Waste!AH$214:AH$220)</f>
        <v>3352.2672378181696</v>
      </c>
    </row>
    <row r="837" spans="1:34" ht="12.75" hidden="1" customHeight="1" outlineLevel="2" x14ac:dyDescent="0.25">
      <c r="A837" s="34"/>
      <c r="B837" s="140"/>
      <c r="C837" s="141"/>
      <c r="D837" s="165" t="s">
        <v>110</v>
      </c>
      <c r="E837" s="143"/>
      <c r="F837" s="143"/>
      <c r="G837" s="143"/>
      <c r="H837" s="143"/>
      <c r="I837" s="143"/>
      <c r="J837" s="143"/>
      <c r="K837" s="166">
        <f>SUM('[1]Hist&amp;Budget_WC'!CN$239:CN$245)+SUM('[1]Hist&amp;Budget_WC'!CN$262:CN$265)*$I$43</f>
        <v>-1862</v>
      </c>
      <c r="L837" s="166">
        <f>SUM('[1]Hist&amp;Budget_WC'!CO$239:CO$245)+SUM('[1]Hist&amp;Budget_WC'!CO$262:CO$265)*$I$43</f>
        <v>-1940</v>
      </c>
      <c r="M837" s="166">
        <f>SUM('[1]Hist&amp;Budget_WC'!CP$239:CP$245)+SUM('[1]Hist&amp;Budget_WC'!CP$262:CP$265)*$I$43</f>
        <v>-1966</v>
      </c>
      <c r="N837" s="167">
        <f>SUM('[1]Hist&amp;Budget_WC'!CQ$239:CQ$245)+SUM('[1]Hist&amp;Budget_WC'!CQ$262:CQ$265)*$I$43</f>
        <v>-2104</v>
      </c>
      <c r="O837" s="167">
        <f>SUM([1]Calcs_Waste!O$221:O$227)+SUM([1]Calcs_Waste!O$244:O$247)*$I$43</f>
        <v>-2094.3568493150683</v>
      </c>
      <c r="P837" s="167">
        <f>SUM([1]Calcs_Waste!P$221:P$227)+SUM([1]Calcs_Waste!P$244:P$247)*$I$43</f>
        <v>-2139.5095646193572</v>
      </c>
      <c r="Q837" s="167">
        <f>SUM([1]Calcs_Waste!Q$221:Q$227)+SUM([1]Calcs_Waste!Q$244:Q$247)*$I$43</f>
        <v>-2191.9328758772176</v>
      </c>
      <c r="R837" s="167">
        <f>SUM([1]Calcs_Waste!R$221:R$227)+SUM([1]Calcs_Waste!R$244:R$247)*$I$43</f>
        <v>-2247.269982245291</v>
      </c>
      <c r="S837" s="167">
        <f>SUM([1]Calcs_Waste!S$221:S$227)+SUM([1]Calcs_Waste!S$244:S$247)*$I$43</f>
        <v>-2303.4517318014223</v>
      </c>
      <c r="T837" s="167">
        <f>SUM([1]Calcs_Waste!T$221:T$227)+SUM([1]Calcs_Waste!T$244:T$247)*$I$43</f>
        <v>-2361.6182370423285</v>
      </c>
      <c r="U837" s="167">
        <f>SUM([1]Calcs_Waste!U$221:U$227)+SUM([1]Calcs_Waste!U$244:U$247)*$I$43</f>
        <v>-2419.4837637780006</v>
      </c>
      <c r="V837" s="167">
        <f>SUM([1]Calcs_Waste!V$221:V$227)+SUM([1]Calcs_Waste!V$244:V$247)*$I$43</f>
        <v>-2480.5655751169656</v>
      </c>
      <c r="W837" s="167">
        <f>SUM([1]Calcs_Waste!W$221:W$227)+SUM([1]Calcs_Waste!W$244:W$247)*$I$43</f>
        <v>-2542.5797144948901</v>
      </c>
      <c r="X837" s="167">
        <f>SUM([1]Calcs_Waste!X$221:X$227)+SUM([1]Calcs_Waste!X$244:X$247)*$I$43</f>
        <v>-2606.7846527824063</v>
      </c>
      <c r="Y837" s="167">
        <f>SUM([1]Calcs_Waste!Y$221:Y$227)+SUM([1]Calcs_Waste!Y$244:Y$247)*$I$43</f>
        <v>-2670.6573671160472</v>
      </c>
      <c r="Z837" s="167">
        <f>SUM([1]Calcs_Waste!Z$221:Z$227)+SUM([1]Calcs_Waste!Z$244:Z$247)*$I$43</f>
        <v>-2738.0802578547227</v>
      </c>
      <c r="AA837" s="167">
        <f>SUM([1]Calcs_Waste!AA$221:AA$227)+SUM([1]Calcs_Waste!AA$244:AA$247)*$I$43</f>
        <v>-2806.5322643010909</v>
      </c>
      <c r="AB837" s="167">
        <f>SUM([1]Calcs_Waste!AB$221:AB$227)+SUM([1]Calcs_Waste!AB$244:AB$247)*$I$43</f>
        <v>-2877.4025028246347</v>
      </c>
      <c r="AC837" s="167">
        <f>SUM([1]Calcs_Waste!AC$221:AC$227)+SUM([1]Calcs_Waste!AC$244:AC$247)*$I$43</f>
        <v>-2947.9060282653159</v>
      </c>
      <c r="AD837" s="167">
        <f>SUM([1]Calcs_Waste!AD$221:AD$227)+SUM([1]Calcs_Waste!AD$244:AD$247)*$I$43</f>
        <v>-3022.328284185865</v>
      </c>
      <c r="AE837" s="167">
        <f>SUM([1]Calcs_Waste!AE$221:AE$227)+SUM([1]Calcs_Waste!AE$244:AE$247)*$I$43</f>
        <v>-3097.8864912905124</v>
      </c>
      <c r="AF837" s="167">
        <f>SUM([1]Calcs_Waste!AF$221:AF$227)+SUM([1]Calcs_Waste!AF$244:AF$247)*$I$43</f>
        <v>-3176.1139741344691</v>
      </c>
      <c r="AG837" s="167">
        <f>SUM([1]Calcs_Waste!AG$221:AG$227)+SUM([1]Calcs_Waste!AG$244:AG$247)*$I$43</f>
        <v>-3253.9366743503992</v>
      </c>
      <c r="AH837" s="168">
        <f>SUM([1]Calcs_Waste!AH$221:AH$227)+SUM([1]Calcs_Waste!AH$244:AH$247)*$I$43</f>
        <v>-3336.0849197848956</v>
      </c>
    </row>
    <row r="838" spans="1:34" ht="12.75" hidden="1" customHeight="1" outlineLevel="2" x14ac:dyDescent="0.25">
      <c r="A838" s="34"/>
      <c r="B838" s="140"/>
      <c r="C838" s="141"/>
      <c r="D838" s="169" t="s">
        <v>111</v>
      </c>
      <c r="E838" s="170"/>
      <c r="F838" s="170"/>
      <c r="G838" s="170"/>
      <c r="H838" s="170"/>
      <c r="I838" s="170"/>
      <c r="J838" s="170"/>
      <c r="K838" s="171">
        <f t="shared" ref="K838:AH838" si="141">SUM(K836:K837)</f>
        <v>-60</v>
      </c>
      <c r="L838" s="171">
        <f t="shared" si="141"/>
        <v>-10</v>
      </c>
      <c r="M838" s="171">
        <f t="shared" si="141"/>
        <v>-17</v>
      </c>
      <c r="N838" s="172">
        <f t="shared" si="141"/>
        <v>9</v>
      </c>
      <c r="O838" s="172">
        <f t="shared" si="141"/>
        <v>14.615753424657669</v>
      </c>
      <c r="P838" s="172">
        <f t="shared" si="141"/>
        <v>14.996521165506692</v>
      </c>
      <c r="Q838" s="172">
        <f t="shared" si="141"/>
        <v>15.135276351616994</v>
      </c>
      <c r="R838" s="172">
        <f t="shared" si="141"/>
        <v>15.143688773544454</v>
      </c>
      <c r="S838" s="172">
        <f t="shared" si="141"/>
        <v>15.197280992883861</v>
      </c>
      <c r="T838" s="172">
        <f t="shared" si="141"/>
        <v>15.203785798891204</v>
      </c>
      <c r="U838" s="172">
        <f t="shared" si="141"/>
        <v>15.356945561960856</v>
      </c>
      <c r="V838" s="172">
        <f t="shared" si="141"/>
        <v>15.366231301726657</v>
      </c>
      <c r="W838" s="172">
        <f t="shared" si="141"/>
        <v>15.425387084269005</v>
      </c>
      <c r="X838" s="172">
        <f t="shared" si="141"/>
        <v>15.432567172993458</v>
      </c>
      <c r="Y838" s="172">
        <f t="shared" si="141"/>
        <v>15.601626893795128</v>
      </c>
      <c r="Z838" s="172">
        <f t="shared" si="141"/>
        <v>15.611876613045752</v>
      </c>
      <c r="AA838" s="172">
        <f t="shared" si="141"/>
        <v>15.677173528371895</v>
      </c>
      <c r="AB838" s="172">
        <f t="shared" si="141"/>
        <v>15.685099002860625</v>
      </c>
      <c r="AC838" s="172">
        <f t="shared" si="141"/>
        <v>15.871709301966803</v>
      </c>
      <c r="AD838" s="172">
        <f t="shared" si="141"/>
        <v>15.883023074203265</v>
      </c>
      <c r="AE838" s="172">
        <f t="shared" si="141"/>
        <v>15.955098651057142</v>
      </c>
      <c r="AF838" s="172">
        <f t="shared" si="141"/>
        <v>15.963846891961111</v>
      </c>
      <c r="AG838" s="172">
        <f t="shared" si="141"/>
        <v>16.169829745639163</v>
      </c>
      <c r="AH838" s="173">
        <f t="shared" si="141"/>
        <v>16.182318033273987</v>
      </c>
    </row>
    <row r="839" spans="1:34" ht="12.75" hidden="1" customHeight="1" outlineLevel="2" x14ac:dyDescent="0.25">
      <c r="A839" s="34"/>
      <c r="B839" s="140"/>
      <c r="C839" s="141"/>
      <c r="D839" s="142"/>
      <c r="E839" s="143"/>
      <c r="F839" s="143"/>
      <c r="G839" s="143"/>
      <c r="H839" s="143"/>
      <c r="I839" s="143"/>
      <c r="J839" s="143"/>
      <c r="K839" s="174"/>
      <c r="L839" s="174"/>
      <c r="M839" s="174"/>
      <c r="N839" s="175"/>
      <c r="O839" s="175"/>
      <c r="P839" s="175"/>
      <c r="Q839" s="175"/>
      <c r="R839" s="175"/>
      <c r="S839" s="175"/>
      <c r="T839" s="175"/>
      <c r="U839" s="175"/>
      <c r="V839" s="175"/>
      <c r="W839" s="175"/>
      <c r="X839" s="175"/>
      <c r="Y839" s="175"/>
      <c r="Z839" s="175"/>
      <c r="AA839" s="175"/>
      <c r="AB839" s="175"/>
      <c r="AC839" s="175"/>
      <c r="AD839" s="175"/>
      <c r="AE839" s="175"/>
      <c r="AF839" s="175"/>
      <c r="AG839" s="175"/>
      <c r="AH839" s="176"/>
    </row>
    <row r="840" spans="1:34" ht="12.75" hidden="1" customHeight="1" outlineLevel="2" x14ac:dyDescent="0.25">
      <c r="A840" s="34"/>
      <c r="B840" s="140"/>
      <c r="C840" s="141"/>
      <c r="D840" s="142" t="s">
        <v>112</v>
      </c>
      <c r="E840" s="143"/>
      <c r="F840" s="143"/>
      <c r="G840" s="143"/>
      <c r="H840" s="143"/>
      <c r="I840" s="143"/>
      <c r="J840" s="143"/>
      <c r="K840" s="174"/>
      <c r="L840" s="174"/>
      <c r="M840" s="174"/>
      <c r="N840" s="175"/>
      <c r="O840" s="175"/>
      <c r="P840" s="175"/>
      <c r="Q840" s="175"/>
      <c r="R840" s="175"/>
      <c r="S840" s="175"/>
      <c r="T840" s="175"/>
      <c r="U840" s="175"/>
      <c r="V840" s="175"/>
      <c r="W840" s="175"/>
      <c r="X840" s="175"/>
      <c r="Y840" s="175"/>
      <c r="Z840" s="175"/>
      <c r="AA840" s="175"/>
      <c r="AB840" s="175"/>
      <c r="AC840" s="175"/>
      <c r="AD840" s="175"/>
      <c r="AE840" s="175"/>
      <c r="AF840" s="175"/>
      <c r="AG840" s="175"/>
      <c r="AH840" s="176"/>
    </row>
    <row r="841" spans="1:34" ht="12.75" hidden="1" customHeight="1" outlineLevel="2" x14ac:dyDescent="0.25">
      <c r="A841" s="34"/>
      <c r="B841" s="140"/>
      <c r="C841" s="141"/>
      <c r="D841" s="165" t="s">
        <v>113</v>
      </c>
      <c r="E841" s="143"/>
      <c r="F841" s="143"/>
      <c r="G841" s="143"/>
      <c r="H841" s="143"/>
      <c r="I841" s="143"/>
      <c r="J841" s="143"/>
      <c r="K841" s="166">
        <f>'[1]Hist&amp;Budget_WC'!CN$251</f>
        <v>0</v>
      </c>
      <c r="L841" s="166">
        <f>'[1]Hist&amp;Budget_WC'!CO$251</f>
        <v>0</v>
      </c>
      <c r="M841" s="166">
        <f>'[1]Hist&amp;Budget_WC'!CP$251</f>
        <v>0</v>
      </c>
      <c r="N841" s="175">
        <f>'[1]Hist&amp;Budget_WC'!CQ$251</f>
        <v>0</v>
      </c>
      <c r="O841" s="167">
        <f>[1]Calcs_Waste!O$233</f>
        <v>0</v>
      </c>
      <c r="P841" s="167">
        <f>[1]Calcs_Waste!P$233</f>
        <v>0</v>
      </c>
      <c r="Q841" s="167">
        <f>[1]Calcs_Waste!Q$233</f>
        <v>0</v>
      </c>
      <c r="R841" s="167">
        <f>[1]Calcs_Waste!R$233</f>
        <v>0</v>
      </c>
      <c r="S841" s="167">
        <f>[1]Calcs_Waste!S$233</f>
        <v>0</v>
      </c>
      <c r="T841" s="167">
        <f>[1]Calcs_Waste!T$233</f>
        <v>0</v>
      </c>
      <c r="U841" s="167">
        <f>[1]Calcs_Waste!U$233</f>
        <v>0</v>
      </c>
      <c r="V841" s="167">
        <f>[1]Calcs_Waste!V$233</f>
        <v>0</v>
      </c>
      <c r="W841" s="167">
        <f>[1]Calcs_Waste!W$233</f>
        <v>0</v>
      </c>
      <c r="X841" s="167">
        <f>[1]Calcs_Waste!X$233</f>
        <v>0</v>
      </c>
      <c r="Y841" s="167">
        <f>[1]Calcs_Waste!Y$233</f>
        <v>0</v>
      </c>
      <c r="Z841" s="167">
        <f>[1]Calcs_Waste!Z$233</f>
        <v>0</v>
      </c>
      <c r="AA841" s="167">
        <f>[1]Calcs_Waste!AA$233</f>
        <v>0</v>
      </c>
      <c r="AB841" s="167">
        <f>[1]Calcs_Waste!AB$233</f>
        <v>0</v>
      </c>
      <c r="AC841" s="167">
        <f>[1]Calcs_Waste!AC$233</f>
        <v>0</v>
      </c>
      <c r="AD841" s="167">
        <f>[1]Calcs_Waste!AD$233</f>
        <v>0</v>
      </c>
      <c r="AE841" s="167">
        <f>[1]Calcs_Waste!AE$233</f>
        <v>0</v>
      </c>
      <c r="AF841" s="167">
        <f>[1]Calcs_Waste!AF$233</f>
        <v>0</v>
      </c>
      <c r="AG841" s="167">
        <f>[1]Calcs_Waste!AG$233</f>
        <v>0</v>
      </c>
      <c r="AH841" s="168">
        <f>[1]Calcs_Waste!AH$233</f>
        <v>0</v>
      </c>
    </row>
    <row r="842" spans="1:34" ht="12.75" hidden="1" customHeight="1" outlineLevel="2" x14ac:dyDescent="0.25">
      <c r="A842" s="34"/>
      <c r="B842" s="140"/>
      <c r="C842" s="141"/>
      <c r="D842" s="165" t="s">
        <v>114</v>
      </c>
      <c r="E842" s="143"/>
      <c r="F842" s="143"/>
      <c r="G842" s="143"/>
      <c r="H842" s="143"/>
      <c r="I842" s="143"/>
      <c r="J842" s="143"/>
      <c r="K842" s="166">
        <f>'[1]Hist&amp;Budget_WC'!CN$250</f>
        <v>0</v>
      </c>
      <c r="L842" s="166">
        <f>'[1]Hist&amp;Budget_WC'!CO$250</f>
        <v>0</v>
      </c>
      <c r="M842" s="166">
        <f>'[1]Hist&amp;Budget_WC'!CP$250</f>
        <v>0</v>
      </c>
      <c r="N842" s="175">
        <f>'[1]Hist&amp;Budget_WC'!CQ$250</f>
        <v>0</v>
      </c>
      <c r="O842" s="167">
        <f>[1]Calcs_Waste!O$232</f>
        <v>0</v>
      </c>
      <c r="P842" s="167">
        <f>[1]Calcs_Waste!P$232</f>
        <v>0</v>
      </c>
      <c r="Q842" s="167">
        <f>[1]Calcs_Waste!Q$232</f>
        <v>0</v>
      </c>
      <c r="R842" s="167">
        <f>[1]Calcs_Waste!R$232</f>
        <v>0</v>
      </c>
      <c r="S842" s="167">
        <f>[1]Calcs_Waste!S$232</f>
        <v>0</v>
      </c>
      <c r="T842" s="167">
        <f>[1]Calcs_Waste!T$232</f>
        <v>0</v>
      </c>
      <c r="U842" s="167">
        <f>[1]Calcs_Waste!U$232</f>
        <v>0</v>
      </c>
      <c r="V842" s="167">
        <f>[1]Calcs_Waste!V$232</f>
        <v>0</v>
      </c>
      <c r="W842" s="167">
        <f>[1]Calcs_Waste!W$232</f>
        <v>0</v>
      </c>
      <c r="X842" s="167">
        <f>[1]Calcs_Waste!X$232</f>
        <v>0</v>
      </c>
      <c r="Y842" s="167">
        <f>[1]Calcs_Waste!Y$232</f>
        <v>0</v>
      </c>
      <c r="Z842" s="167">
        <f>[1]Calcs_Waste!Z$232</f>
        <v>0</v>
      </c>
      <c r="AA842" s="167">
        <f>[1]Calcs_Waste!AA$232</f>
        <v>0</v>
      </c>
      <c r="AB842" s="167">
        <f>[1]Calcs_Waste!AB$232</f>
        <v>0</v>
      </c>
      <c r="AC842" s="167">
        <f>[1]Calcs_Waste!AC$232</f>
        <v>0</v>
      </c>
      <c r="AD842" s="167">
        <f>[1]Calcs_Waste!AD$232</f>
        <v>0</v>
      </c>
      <c r="AE842" s="167">
        <f>[1]Calcs_Waste!AE$232</f>
        <v>0</v>
      </c>
      <c r="AF842" s="167">
        <f>[1]Calcs_Waste!AF$232</f>
        <v>0</v>
      </c>
      <c r="AG842" s="167">
        <f>[1]Calcs_Waste!AG$232</f>
        <v>0</v>
      </c>
      <c r="AH842" s="168">
        <f>[1]Calcs_Waste!AH$232</f>
        <v>0</v>
      </c>
    </row>
    <row r="843" spans="1:34" ht="12.75" hidden="1" customHeight="1" outlineLevel="2" x14ac:dyDescent="0.25">
      <c r="A843" s="34"/>
      <c r="B843" s="140"/>
      <c r="C843" s="141"/>
      <c r="D843" s="165" t="s">
        <v>115</v>
      </c>
      <c r="E843" s="143"/>
      <c r="F843" s="143"/>
      <c r="G843" s="143"/>
      <c r="H843" s="143"/>
      <c r="I843" s="143"/>
      <c r="J843" s="143"/>
      <c r="K843" s="166">
        <f>SUM('[1]Hist&amp;Budget_WC'!CN$252:CN$255)</f>
        <v>0</v>
      </c>
      <c r="L843" s="166">
        <f>SUM('[1]Hist&amp;Budget_WC'!CO$252:CO$255)</f>
        <v>0</v>
      </c>
      <c r="M843" s="166">
        <f>SUM('[1]Hist&amp;Budget_WC'!CP$252:CP$255)</f>
        <v>0</v>
      </c>
      <c r="N843" s="175">
        <f>SUM('[1]Hist&amp;Budget_WC'!CQ$252:CQ$255)</f>
        <v>0</v>
      </c>
      <c r="O843" s="167">
        <f>SUM([1]Calcs_Waste!O$234:O$237)</f>
        <v>0</v>
      </c>
      <c r="P843" s="167">
        <f>SUM([1]Calcs_Waste!P$234:P$237)</f>
        <v>0</v>
      </c>
      <c r="Q843" s="167">
        <f>SUM([1]Calcs_Waste!Q$234:Q$237)</f>
        <v>0</v>
      </c>
      <c r="R843" s="167">
        <f>SUM([1]Calcs_Waste!R$234:R$237)</f>
        <v>0</v>
      </c>
      <c r="S843" s="167">
        <f>SUM([1]Calcs_Waste!S$234:S$237)</f>
        <v>0</v>
      </c>
      <c r="T843" s="167">
        <f>SUM([1]Calcs_Waste!T$234:T$237)</f>
        <v>0</v>
      </c>
      <c r="U843" s="167">
        <f>SUM([1]Calcs_Waste!U$234:U$237)</f>
        <v>0</v>
      </c>
      <c r="V843" s="167">
        <f>SUM([1]Calcs_Waste!V$234:V$237)</f>
        <v>0</v>
      </c>
      <c r="W843" s="167">
        <f>SUM([1]Calcs_Waste!W$234:W$237)</f>
        <v>0</v>
      </c>
      <c r="X843" s="167">
        <f>SUM([1]Calcs_Waste!X$234:X$237)</f>
        <v>0</v>
      </c>
      <c r="Y843" s="167">
        <f>SUM([1]Calcs_Waste!Y$234:Y$237)</f>
        <v>0</v>
      </c>
      <c r="Z843" s="167">
        <f>SUM([1]Calcs_Waste!Z$234:Z$237)</f>
        <v>0</v>
      </c>
      <c r="AA843" s="167">
        <f>SUM([1]Calcs_Waste!AA$234:AA$237)</f>
        <v>0</v>
      </c>
      <c r="AB843" s="167">
        <f>SUM([1]Calcs_Waste!AB$234:AB$237)</f>
        <v>0</v>
      </c>
      <c r="AC843" s="167">
        <f>SUM([1]Calcs_Waste!AC$234:AC$237)</f>
        <v>0</v>
      </c>
      <c r="AD843" s="167">
        <f>SUM([1]Calcs_Waste!AD$234:AD$237)</f>
        <v>0</v>
      </c>
      <c r="AE843" s="167">
        <f>SUM([1]Calcs_Waste!AE$234:AE$237)</f>
        <v>0</v>
      </c>
      <c r="AF843" s="167">
        <f>SUM([1]Calcs_Waste!AF$234:AF$237)</f>
        <v>0</v>
      </c>
      <c r="AG843" s="167">
        <f>SUM([1]Calcs_Waste!AG$234:AG$237)</f>
        <v>0</v>
      </c>
      <c r="AH843" s="168">
        <f>SUM([1]Calcs_Waste!AH$234:AH$237)</f>
        <v>0</v>
      </c>
    </row>
    <row r="844" spans="1:34" ht="12.75" hidden="1" customHeight="1" outlineLevel="2" x14ac:dyDescent="0.25">
      <c r="A844" s="34"/>
      <c r="B844" s="140"/>
      <c r="C844" s="141"/>
      <c r="D844" s="169" t="s">
        <v>116</v>
      </c>
      <c r="E844" s="170"/>
      <c r="F844" s="170"/>
      <c r="G844" s="170"/>
      <c r="H844" s="170"/>
      <c r="I844" s="170"/>
      <c r="J844" s="170"/>
      <c r="K844" s="171">
        <f t="shared" ref="K844:AH844" si="142">SUM(K841:K843)</f>
        <v>0</v>
      </c>
      <c r="L844" s="171">
        <f t="shared" si="142"/>
        <v>0</v>
      </c>
      <c r="M844" s="171">
        <f t="shared" si="142"/>
        <v>0</v>
      </c>
      <c r="N844" s="172">
        <f t="shared" si="142"/>
        <v>0</v>
      </c>
      <c r="O844" s="172">
        <f t="shared" si="142"/>
        <v>0</v>
      </c>
      <c r="P844" s="172">
        <f t="shared" si="142"/>
        <v>0</v>
      </c>
      <c r="Q844" s="172">
        <f t="shared" si="142"/>
        <v>0</v>
      </c>
      <c r="R844" s="172">
        <f t="shared" si="142"/>
        <v>0</v>
      </c>
      <c r="S844" s="172">
        <f t="shared" si="142"/>
        <v>0</v>
      </c>
      <c r="T844" s="172">
        <f t="shared" si="142"/>
        <v>0</v>
      </c>
      <c r="U844" s="172">
        <f t="shared" si="142"/>
        <v>0</v>
      </c>
      <c r="V844" s="172">
        <f t="shared" si="142"/>
        <v>0</v>
      </c>
      <c r="W844" s="172">
        <f t="shared" si="142"/>
        <v>0</v>
      </c>
      <c r="X844" s="172">
        <f t="shared" si="142"/>
        <v>0</v>
      </c>
      <c r="Y844" s="172">
        <f t="shared" si="142"/>
        <v>0</v>
      </c>
      <c r="Z844" s="172">
        <f t="shared" si="142"/>
        <v>0</v>
      </c>
      <c r="AA844" s="172">
        <f t="shared" si="142"/>
        <v>0</v>
      </c>
      <c r="AB844" s="172">
        <f t="shared" si="142"/>
        <v>0</v>
      </c>
      <c r="AC844" s="172">
        <f t="shared" si="142"/>
        <v>0</v>
      </c>
      <c r="AD844" s="172">
        <f t="shared" si="142"/>
        <v>0</v>
      </c>
      <c r="AE844" s="172">
        <f t="shared" si="142"/>
        <v>0</v>
      </c>
      <c r="AF844" s="172">
        <f t="shared" si="142"/>
        <v>0</v>
      </c>
      <c r="AG844" s="172">
        <f t="shared" si="142"/>
        <v>0</v>
      </c>
      <c r="AH844" s="173">
        <f t="shared" si="142"/>
        <v>0</v>
      </c>
    </row>
    <row r="845" spans="1:34" ht="12.75" hidden="1" customHeight="1" outlineLevel="2" x14ac:dyDescent="0.25">
      <c r="A845" s="34"/>
      <c r="B845" s="140"/>
      <c r="C845" s="141"/>
      <c r="D845" s="142"/>
      <c r="E845" s="143"/>
      <c r="F845" s="143"/>
      <c r="G845" s="143"/>
      <c r="H845" s="143"/>
      <c r="I845" s="143"/>
      <c r="J845" s="143"/>
      <c r="K845" s="174"/>
      <c r="L845" s="174"/>
      <c r="M845" s="174"/>
      <c r="N845" s="175"/>
      <c r="O845" s="175"/>
      <c r="P845" s="175"/>
      <c r="Q845" s="175"/>
      <c r="R845" s="175"/>
      <c r="S845" s="175"/>
      <c r="T845" s="175"/>
      <c r="U845" s="175"/>
      <c r="V845" s="175"/>
      <c r="W845" s="175"/>
      <c r="X845" s="175"/>
      <c r="Y845" s="175"/>
      <c r="Z845" s="175"/>
      <c r="AA845" s="175"/>
      <c r="AB845" s="175"/>
      <c r="AC845" s="175"/>
      <c r="AD845" s="175"/>
      <c r="AE845" s="175"/>
      <c r="AF845" s="175"/>
      <c r="AG845" s="175"/>
      <c r="AH845" s="176"/>
    </row>
    <row r="846" spans="1:34" ht="12.75" hidden="1" customHeight="1" outlineLevel="2" x14ac:dyDescent="0.25">
      <c r="A846" s="34"/>
      <c r="B846" s="140"/>
      <c r="C846" s="141"/>
      <c r="D846" s="142" t="s">
        <v>117</v>
      </c>
      <c r="E846" s="143"/>
      <c r="F846" s="143"/>
      <c r="G846" s="143"/>
      <c r="H846" s="143"/>
      <c r="I846" s="143"/>
      <c r="J846" s="143"/>
      <c r="K846" s="174"/>
      <c r="L846" s="174"/>
      <c r="M846" s="174"/>
      <c r="N846" s="175"/>
      <c r="O846" s="175"/>
      <c r="P846" s="175"/>
      <c r="Q846" s="175"/>
      <c r="R846" s="175"/>
      <c r="S846" s="175"/>
      <c r="T846" s="175"/>
      <c r="U846" s="175"/>
      <c r="V846" s="175"/>
      <c r="W846" s="175"/>
      <c r="X846" s="175"/>
      <c r="Y846" s="175"/>
      <c r="Z846" s="175"/>
      <c r="AA846" s="175"/>
      <c r="AB846" s="175"/>
      <c r="AC846" s="175"/>
      <c r="AD846" s="175"/>
      <c r="AE846" s="175"/>
      <c r="AF846" s="175"/>
      <c r="AG846" s="175"/>
      <c r="AH846" s="176"/>
    </row>
    <row r="847" spans="1:34" ht="12.75" hidden="1" customHeight="1" outlineLevel="2" x14ac:dyDescent="0.25">
      <c r="A847" s="34"/>
      <c r="B847" s="140"/>
      <c r="C847" s="141"/>
      <c r="D847" s="165" t="s">
        <v>118</v>
      </c>
      <c r="E847" s="143"/>
      <c r="F847" s="143"/>
      <c r="G847" s="143"/>
      <c r="H847" s="143"/>
      <c r="I847" s="143"/>
      <c r="J847" s="143"/>
      <c r="K847" s="166">
        <f>'[1]Hist&amp;Budget_WC'!CN$260</f>
        <v>0</v>
      </c>
      <c r="L847" s="174">
        <f>'[1]Hist&amp;Budget_WC'!CO$260</f>
        <v>0</v>
      </c>
      <c r="M847" s="174">
        <f>'[1]Hist&amp;Budget_WC'!CP$260</f>
        <v>0</v>
      </c>
      <c r="N847" s="175">
        <f>'[1]Hist&amp;Budget_WC'!CQ$260</f>
        <v>0</v>
      </c>
      <c r="O847" s="167">
        <f>[1]Calcs_Waste!O$242</f>
        <v>0</v>
      </c>
      <c r="P847" s="175">
        <f>[1]Calcs_Waste!P$242</f>
        <v>0</v>
      </c>
      <c r="Q847" s="175">
        <f>[1]Calcs_Waste!Q$242</f>
        <v>0</v>
      </c>
      <c r="R847" s="175">
        <f>[1]Calcs_Waste!R$242</f>
        <v>0</v>
      </c>
      <c r="S847" s="175">
        <f>[1]Calcs_Waste!S$242</f>
        <v>0</v>
      </c>
      <c r="T847" s="175">
        <f>[1]Calcs_Waste!T$242</f>
        <v>0</v>
      </c>
      <c r="U847" s="175">
        <f>[1]Calcs_Waste!U$242</f>
        <v>0</v>
      </c>
      <c r="V847" s="175">
        <f>[1]Calcs_Waste!V$242</f>
        <v>0</v>
      </c>
      <c r="W847" s="175">
        <f>[1]Calcs_Waste!W$242</f>
        <v>0</v>
      </c>
      <c r="X847" s="175">
        <f>[1]Calcs_Waste!X$242</f>
        <v>0</v>
      </c>
      <c r="Y847" s="175">
        <f>[1]Calcs_Waste!Y$242</f>
        <v>0</v>
      </c>
      <c r="Z847" s="175">
        <f>[1]Calcs_Waste!Z$242</f>
        <v>0</v>
      </c>
      <c r="AA847" s="175">
        <f>[1]Calcs_Waste!AA$242</f>
        <v>0</v>
      </c>
      <c r="AB847" s="175">
        <f>[1]Calcs_Waste!AB$242</f>
        <v>0</v>
      </c>
      <c r="AC847" s="175">
        <f>[1]Calcs_Waste!AC$242</f>
        <v>0</v>
      </c>
      <c r="AD847" s="175">
        <f>[1]Calcs_Waste!AD$242</f>
        <v>0</v>
      </c>
      <c r="AE847" s="175">
        <f>[1]Calcs_Waste!AE$242</f>
        <v>0</v>
      </c>
      <c r="AF847" s="175">
        <f>[1]Calcs_Waste!AF$242</f>
        <v>0</v>
      </c>
      <c r="AG847" s="175">
        <f>[1]Calcs_Waste!AG$242</f>
        <v>0</v>
      </c>
      <c r="AH847" s="176">
        <f>[1]Calcs_Waste!AH$242</f>
        <v>0</v>
      </c>
    </row>
    <row r="848" spans="1:34" ht="12.75" hidden="1" customHeight="1" outlineLevel="2" x14ac:dyDescent="0.25">
      <c r="A848" s="34"/>
      <c r="B848" s="140"/>
      <c r="C848" s="141"/>
      <c r="D848" s="165" t="s">
        <v>119</v>
      </c>
      <c r="E848" s="143"/>
      <c r="F848" s="143"/>
      <c r="G848" s="143"/>
      <c r="H848" s="143"/>
      <c r="I848" s="143"/>
      <c r="J848" s="143"/>
      <c r="K848" s="166">
        <f>'[1]Hist&amp;Budget_WC'!CN$261</f>
        <v>0</v>
      </c>
      <c r="L848" s="174">
        <f>'[1]Hist&amp;Budget_WC'!CO$261</f>
        <v>0</v>
      </c>
      <c r="M848" s="174">
        <f>'[1]Hist&amp;Budget_WC'!CP$261</f>
        <v>0</v>
      </c>
      <c r="N848" s="175">
        <f>'[1]Hist&amp;Budget_WC'!CQ$261</f>
        <v>0</v>
      </c>
      <c r="O848" s="175">
        <f>[1]Calcs_Waste!O$243</f>
        <v>0</v>
      </c>
      <c r="P848" s="175">
        <f>[1]Calcs_Waste!P$243</f>
        <v>0</v>
      </c>
      <c r="Q848" s="175">
        <f>[1]Calcs_Waste!Q$243</f>
        <v>0</v>
      </c>
      <c r="R848" s="175">
        <f>[1]Calcs_Waste!R$243</f>
        <v>0</v>
      </c>
      <c r="S848" s="175">
        <f>[1]Calcs_Waste!S$243</f>
        <v>0</v>
      </c>
      <c r="T848" s="175">
        <f>[1]Calcs_Waste!T$243</f>
        <v>0</v>
      </c>
      <c r="U848" s="175">
        <f>[1]Calcs_Waste!U$243</f>
        <v>0</v>
      </c>
      <c r="V848" s="175">
        <f>[1]Calcs_Waste!V$243</f>
        <v>0</v>
      </c>
      <c r="W848" s="175">
        <f>[1]Calcs_Waste!W$243</f>
        <v>0</v>
      </c>
      <c r="X848" s="175">
        <f>[1]Calcs_Waste!X$243</f>
        <v>0</v>
      </c>
      <c r="Y848" s="175">
        <f>[1]Calcs_Waste!Y$243</f>
        <v>0</v>
      </c>
      <c r="Z848" s="175">
        <f>[1]Calcs_Waste!Z$243</f>
        <v>0</v>
      </c>
      <c r="AA848" s="175">
        <f>[1]Calcs_Waste!AA$243</f>
        <v>0</v>
      </c>
      <c r="AB848" s="175">
        <f>[1]Calcs_Waste!AB$243</f>
        <v>0</v>
      </c>
      <c r="AC848" s="175">
        <f>[1]Calcs_Waste!AC$243</f>
        <v>0</v>
      </c>
      <c r="AD848" s="175">
        <f>[1]Calcs_Waste!AD$243</f>
        <v>0</v>
      </c>
      <c r="AE848" s="175">
        <f>[1]Calcs_Waste!AE$243</f>
        <v>0</v>
      </c>
      <c r="AF848" s="175">
        <f>[1]Calcs_Waste!AF$243</f>
        <v>0</v>
      </c>
      <c r="AG848" s="175">
        <f>[1]Calcs_Waste!AG$243</f>
        <v>0</v>
      </c>
      <c r="AH848" s="176">
        <f>[1]Calcs_Waste!AH$243</f>
        <v>0</v>
      </c>
    </row>
    <row r="849" spans="1:34" ht="12.75" hidden="1" customHeight="1" outlineLevel="2" x14ac:dyDescent="0.25">
      <c r="A849" s="34"/>
      <c r="B849" s="140"/>
      <c r="C849" s="141"/>
      <c r="D849" s="165" t="s">
        <v>120</v>
      </c>
      <c r="E849" s="143"/>
      <c r="F849" s="143"/>
      <c r="G849" s="143"/>
      <c r="H849" s="143"/>
      <c r="I849" s="143"/>
      <c r="J849" s="143"/>
      <c r="K849" s="166">
        <f>SUM('[1]Hist&amp;Budget_WC'!CN$262:CN$265)*(1-$I$43)</f>
        <v>0</v>
      </c>
      <c r="L849" s="174">
        <f>SUM('[1]Hist&amp;Budget_WC'!CO$262:CO$265)*(1-$I$43)</f>
        <v>0</v>
      </c>
      <c r="M849" s="174">
        <f>SUM('[1]Hist&amp;Budget_WC'!CP$262:CP$265)*(1-$I$43)</f>
        <v>0</v>
      </c>
      <c r="N849" s="175">
        <f>SUM('[1]Hist&amp;Budget_WC'!CQ$262:CQ$265)*(1-$I$43)</f>
        <v>0</v>
      </c>
      <c r="O849" s="167">
        <f>SUM([1]Calcs_Waste!O$244:O$247)*(1-$I$43)</f>
        <v>0</v>
      </c>
      <c r="P849" s="167">
        <f>SUM([1]Calcs_Waste!P$244:P$247)*(1-$I$43)</f>
        <v>0</v>
      </c>
      <c r="Q849" s="167">
        <f>SUM([1]Calcs_Waste!Q$244:Q$247)*(1-$I$43)</f>
        <v>0</v>
      </c>
      <c r="R849" s="167">
        <f>SUM([1]Calcs_Waste!R$244:R$247)*(1-$I$43)</f>
        <v>0</v>
      </c>
      <c r="S849" s="167">
        <f>SUM([1]Calcs_Waste!S$244:S$247)*(1-$I$43)</f>
        <v>0</v>
      </c>
      <c r="T849" s="167">
        <f>SUM([1]Calcs_Waste!T$244:T$247)*(1-$I$43)</f>
        <v>0</v>
      </c>
      <c r="U849" s="167">
        <f>SUM([1]Calcs_Waste!U$244:U$247)*(1-$I$43)</f>
        <v>0</v>
      </c>
      <c r="V849" s="167">
        <f>SUM([1]Calcs_Waste!V$244:V$247)*(1-$I$43)</f>
        <v>0</v>
      </c>
      <c r="W849" s="167">
        <f>SUM([1]Calcs_Waste!W$244:W$247)*(1-$I$43)</f>
        <v>0</v>
      </c>
      <c r="X849" s="167">
        <f>SUM([1]Calcs_Waste!X$244:X$247)*(1-$I$43)</f>
        <v>0</v>
      </c>
      <c r="Y849" s="167">
        <f>SUM([1]Calcs_Waste!Y$244:Y$247)*(1-$I$43)</f>
        <v>0</v>
      </c>
      <c r="Z849" s="167">
        <f>SUM([1]Calcs_Waste!Z$244:Z$247)*(1-$I$43)</f>
        <v>0</v>
      </c>
      <c r="AA849" s="167">
        <f>SUM([1]Calcs_Waste!AA$244:AA$247)*(1-$I$43)</f>
        <v>0</v>
      </c>
      <c r="AB849" s="167">
        <f>SUM([1]Calcs_Waste!AB$244:AB$247)*(1-$I$43)</f>
        <v>0</v>
      </c>
      <c r="AC849" s="167">
        <f>SUM([1]Calcs_Waste!AC$244:AC$247)*(1-$I$43)</f>
        <v>0</v>
      </c>
      <c r="AD849" s="167">
        <f>SUM([1]Calcs_Waste!AD$244:AD$247)*(1-$I$43)</f>
        <v>0</v>
      </c>
      <c r="AE849" s="167">
        <f>SUM([1]Calcs_Waste!AE$244:AE$247)*(1-$I$43)</f>
        <v>0</v>
      </c>
      <c r="AF849" s="167">
        <f>SUM([1]Calcs_Waste!AF$244:AF$247)*(1-$I$43)</f>
        <v>0</v>
      </c>
      <c r="AG849" s="167">
        <f>SUM([1]Calcs_Waste!AG$244:AG$247)*(1-$I$43)</f>
        <v>0</v>
      </c>
      <c r="AH849" s="168">
        <f>SUM([1]Calcs_Waste!AH$244:AH$247)*(1-$I$43)</f>
        <v>0</v>
      </c>
    </row>
    <row r="850" spans="1:34" ht="12.75" hidden="1" customHeight="1" outlineLevel="2" x14ac:dyDescent="0.25">
      <c r="A850" s="34"/>
      <c r="B850" s="140"/>
      <c r="C850" s="141"/>
      <c r="D850" s="165" t="s">
        <v>121</v>
      </c>
      <c r="E850" s="143"/>
      <c r="F850" s="143"/>
      <c r="G850" s="143"/>
      <c r="H850" s="143"/>
      <c r="I850" s="143"/>
      <c r="J850" s="143"/>
      <c r="K850" s="166">
        <f>'[1]Hist&amp;Budget_WC'!CN$266</f>
        <v>0</v>
      </c>
      <c r="L850" s="174">
        <f>'[1]Hist&amp;Budget_WC'!CO$266</f>
        <v>0</v>
      </c>
      <c r="M850" s="174">
        <f>'[1]Hist&amp;Budget_WC'!CP$266</f>
        <v>0</v>
      </c>
      <c r="N850" s="175">
        <f>'[1]Hist&amp;Budget_WC'!CQ$266</f>
        <v>0</v>
      </c>
      <c r="O850" s="167">
        <f>[1]Calcs_Waste!O$248</f>
        <v>0</v>
      </c>
      <c r="P850" s="175">
        <f>[1]Calcs_Waste!P$248</f>
        <v>0</v>
      </c>
      <c r="Q850" s="175">
        <f>[1]Calcs_Waste!Q$248</f>
        <v>0</v>
      </c>
      <c r="R850" s="175">
        <f>[1]Calcs_Waste!R$248</f>
        <v>0</v>
      </c>
      <c r="S850" s="175">
        <f>[1]Calcs_Waste!S$248</f>
        <v>0</v>
      </c>
      <c r="T850" s="175">
        <f>[1]Calcs_Waste!T$248</f>
        <v>0</v>
      </c>
      <c r="U850" s="175">
        <f>[1]Calcs_Waste!U$248</f>
        <v>0</v>
      </c>
      <c r="V850" s="175">
        <f>[1]Calcs_Waste!V$248</f>
        <v>0</v>
      </c>
      <c r="W850" s="175">
        <f>[1]Calcs_Waste!W$248</f>
        <v>0</v>
      </c>
      <c r="X850" s="175">
        <f>[1]Calcs_Waste!X$248</f>
        <v>0</v>
      </c>
      <c r="Y850" s="175">
        <f>[1]Calcs_Waste!Y$248</f>
        <v>0</v>
      </c>
      <c r="Z850" s="175">
        <f>[1]Calcs_Waste!Z$248</f>
        <v>0</v>
      </c>
      <c r="AA850" s="175">
        <f>[1]Calcs_Waste!AA$248</f>
        <v>0</v>
      </c>
      <c r="AB850" s="175">
        <f>[1]Calcs_Waste!AB$248</f>
        <v>0</v>
      </c>
      <c r="AC850" s="175">
        <f>[1]Calcs_Waste!AC$248</f>
        <v>0</v>
      </c>
      <c r="AD850" s="175">
        <f>[1]Calcs_Waste!AD$248</f>
        <v>0</v>
      </c>
      <c r="AE850" s="175">
        <f>[1]Calcs_Waste!AE$248</f>
        <v>0</v>
      </c>
      <c r="AF850" s="175">
        <f>[1]Calcs_Waste!AF$248</f>
        <v>0</v>
      </c>
      <c r="AG850" s="175">
        <f>[1]Calcs_Waste!AG$248</f>
        <v>0</v>
      </c>
      <c r="AH850" s="176">
        <f>[1]Calcs_Waste!AH$248</f>
        <v>0</v>
      </c>
    </row>
    <row r="851" spans="1:34" ht="12.75" hidden="1" customHeight="1" outlineLevel="2" x14ac:dyDescent="0.25">
      <c r="A851" s="34"/>
      <c r="B851" s="140"/>
      <c r="C851" s="141"/>
      <c r="D851" s="169" t="s">
        <v>122</v>
      </c>
      <c r="E851" s="170"/>
      <c r="F851" s="170"/>
      <c r="G851" s="170"/>
      <c r="H851" s="170"/>
      <c r="I851" s="170"/>
      <c r="J851" s="170"/>
      <c r="K851" s="171">
        <f>SUM(K847:K850)</f>
        <v>0</v>
      </c>
      <c r="L851" s="171">
        <f>SUM(L847:L850)</f>
        <v>0</v>
      </c>
      <c r="M851" s="171">
        <f>SUM(M847:M850)</f>
        <v>0</v>
      </c>
      <c r="N851" s="172">
        <f>SUM(N847:N850)</f>
        <v>0</v>
      </c>
      <c r="O851" s="172">
        <f>SUM(O847:O850)</f>
        <v>0</v>
      </c>
      <c r="P851" s="172">
        <f t="shared" ref="P851:AH851" si="143">SUM(P847:P850)</f>
        <v>0</v>
      </c>
      <c r="Q851" s="172">
        <f t="shared" si="143"/>
        <v>0</v>
      </c>
      <c r="R851" s="172">
        <f t="shared" si="143"/>
        <v>0</v>
      </c>
      <c r="S851" s="172">
        <f t="shared" si="143"/>
        <v>0</v>
      </c>
      <c r="T851" s="172">
        <f t="shared" si="143"/>
        <v>0</v>
      </c>
      <c r="U851" s="172">
        <f t="shared" si="143"/>
        <v>0</v>
      </c>
      <c r="V851" s="172">
        <f t="shared" si="143"/>
        <v>0</v>
      </c>
      <c r="W851" s="172">
        <f t="shared" si="143"/>
        <v>0</v>
      </c>
      <c r="X851" s="172">
        <f t="shared" si="143"/>
        <v>0</v>
      </c>
      <c r="Y851" s="172">
        <f t="shared" si="143"/>
        <v>0</v>
      </c>
      <c r="Z851" s="172">
        <f t="shared" si="143"/>
        <v>0</v>
      </c>
      <c r="AA851" s="172">
        <f t="shared" si="143"/>
        <v>0</v>
      </c>
      <c r="AB851" s="172">
        <f t="shared" si="143"/>
        <v>0</v>
      </c>
      <c r="AC851" s="172">
        <f t="shared" si="143"/>
        <v>0</v>
      </c>
      <c r="AD851" s="172">
        <f t="shared" si="143"/>
        <v>0</v>
      </c>
      <c r="AE851" s="172">
        <f t="shared" si="143"/>
        <v>0</v>
      </c>
      <c r="AF851" s="172">
        <f t="shared" si="143"/>
        <v>0</v>
      </c>
      <c r="AG851" s="172">
        <f t="shared" si="143"/>
        <v>0</v>
      </c>
      <c r="AH851" s="173">
        <f t="shared" si="143"/>
        <v>0</v>
      </c>
    </row>
    <row r="852" spans="1:34" ht="12.75" hidden="1" customHeight="1" outlineLevel="2" x14ac:dyDescent="0.25">
      <c r="A852" s="34"/>
      <c r="B852" s="140"/>
      <c r="C852" s="141"/>
      <c r="D852" s="165"/>
      <c r="E852" s="143"/>
      <c r="F852" s="143"/>
      <c r="G852" s="143"/>
      <c r="H852" s="143"/>
      <c r="I852" s="143"/>
      <c r="J852" s="143"/>
      <c r="K852" s="177"/>
      <c r="L852" s="177"/>
      <c r="M852" s="177"/>
      <c r="N852" s="178"/>
      <c r="O852" s="178"/>
      <c r="P852" s="178"/>
      <c r="Q852" s="178"/>
      <c r="R852" s="178"/>
      <c r="S852" s="178"/>
      <c r="T852" s="178"/>
      <c r="U852" s="178"/>
      <c r="V852" s="178"/>
      <c r="W852" s="178"/>
      <c r="X852" s="178"/>
      <c r="Y852" s="178"/>
      <c r="Z852" s="178"/>
      <c r="AA852" s="178"/>
      <c r="AB852" s="178"/>
      <c r="AC852" s="178"/>
      <c r="AD852" s="178"/>
      <c r="AE852" s="178"/>
      <c r="AF852" s="178"/>
      <c r="AG852" s="178"/>
      <c r="AH852" s="179"/>
    </row>
    <row r="853" spans="1:34" ht="12.75" hidden="1" customHeight="1" outlineLevel="2" thickBot="1" x14ac:dyDescent="0.3">
      <c r="A853" s="34"/>
      <c r="B853" s="140"/>
      <c r="C853" s="141"/>
      <c r="D853" s="147" t="s">
        <v>123</v>
      </c>
      <c r="E853" s="148"/>
      <c r="F853" s="148"/>
      <c r="G853" s="148"/>
      <c r="H853" s="148"/>
      <c r="I853" s="148"/>
      <c r="J853" s="148"/>
      <c r="K853" s="180">
        <f>SUM(K838,K844,K851)</f>
        <v>-60</v>
      </c>
      <c r="L853" s="180">
        <f>SUM(L838,L844,L851)</f>
        <v>-10</v>
      </c>
      <c r="M853" s="180">
        <f>SUM(M838,M844,M851)</f>
        <v>-17</v>
      </c>
      <c r="N853" s="181">
        <f>SUM(N838,N844,N851)</f>
        <v>9</v>
      </c>
      <c r="O853" s="182">
        <f>SUM(O838,O844,O851)</f>
        <v>14.615753424657669</v>
      </c>
      <c r="P853" s="181">
        <f t="shared" ref="P853:AH853" si="144">SUM(P838,P844,P851)</f>
        <v>14.996521165506692</v>
      </c>
      <c r="Q853" s="181">
        <f t="shared" si="144"/>
        <v>15.135276351616994</v>
      </c>
      <c r="R853" s="181">
        <f t="shared" si="144"/>
        <v>15.143688773544454</v>
      </c>
      <c r="S853" s="181">
        <f t="shared" si="144"/>
        <v>15.197280992883861</v>
      </c>
      <c r="T853" s="181">
        <f t="shared" si="144"/>
        <v>15.203785798891204</v>
      </c>
      <c r="U853" s="181">
        <f t="shared" si="144"/>
        <v>15.356945561960856</v>
      </c>
      <c r="V853" s="181">
        <f t="shared" si="144"/>
        <v>15.366231301726657</v>
      </c>
      <c r="W853" s="181">
        <f t="shared" si="144"/>
        <v>15.425387084269005</v>
      </c>
      <c r="X853" s="181">
        <f t="shared" si="144"/>
        <v>15.432567172993458</v>
      </c>
      <c r="Y853" s="181">
        <f t="shared" si="144"/>
        <v>15.601626893795128</v>
      </c>
      <c r="Z853" s="181">
        <f t="shared" si="144"/>
        <v>15.611876613045752</v>
      </c>
      <c r="AA853" s="181">
        <f t="shared" si="144"/>
        <v>15.677173528371895</v>
      </c>
      <c r="AB853" s="181">
        <f t="shared" si="144"/>
        <v>15.685099002860625</v>
      </c>
      <c r="AC853" s="181">
        <f t="shared" si="144"/>
        <v>15.871709301966803</v>
      </c>
      <c r="AD853" s="181">
        <f t="shared" si="144"/>
        <v>15.883023074203265</v>
      </c>
      <c r="AE853" s="181">
        <f t="shared" si="144"/>
        <v>15.955098651057142</v>
      </c>
      <c r="AF853" s="181">
        <f t="shared" si="144"/>
        <v>15.963846891961111</v>
      </c>
      <c r="AG853" s="181">
        <f t="shared" si="144"/>
        <v>16.169829745639163</v>
      </c>
      <c r="AH853" s="183">
        <f t="shared" si="144"/>
        <v>16.182318033273987</v>
      </c>
    </row>
    <row r="854" spans="1:34" ht="12.75" hidden="1" customHeight="1" outlineLevel="2" thickTop="1" x14ac:dyDescent="0.25">
      <c r="A854" s="34"/>
      <c r="B854" s="140"/>
      <c r="C854" s="141"/>
      <c r="D854" s="142"/>
      <c r="E854" s="143"/>
      <c r="F854" s="143"/>
      <c r="G854" s="143"/>
      <c r="H854" s="143"/>
      <c r="I854" s="143"/>
      <c r="J854" s="143"/>
      <c r="K854" s="177"/>
      <c r="L854" s="177"/>
      <c r="M854" s="177"/>
      <c r="N854" s="178"/>
      <c r="O854" s="178"/>
      <c r="P854" s="178"/>
      <c r="Q854" s="178"/>
      <c r="R854" s="178"/>
      <c r="S854" s="178"/>
      <c r="T854" s="178"/>
      <c r="U854" s="178"/>
      <c r="V854" s="178"/>
      <c r="W854" s="178"/>
      <c r="X854" s="178"/>
      <c r="Y854" s="178"/>
      <c r="Z854" s="178"/>
      <c r="AA854" s="178"/>
      <c r="AB854" s="178"/>
      <c r="AC854" s="178"/>
      <c r="AD854" s="178"/>
      <c r="AE854" s="178"/>
      <c r="AF854" s="178"/>
      <c r="AG854" s="178"/>
      <c r="AH854" s="179"/>
    </row>
    <row r="855" spans="1:34" ht="10.5" hidden="1" outlineLevel="2" x14ac:dyDescent="0.25">
      <c r="B855" s="140"/>
      <c r="C855" s="141"/>
      <c r="D855" s="184" t="s">
        <v>124</v>
      </c>
      <c r="E855" s="143"/>
      <c r="F855" s="143"/>
      <c r="G855" s="143"/>
      <c r="H855" s="143"/>
      <c r="I855" s="143"/>
      <c r="J855" s="143"/>
      <c r="K855" s="185">
        <f>'[1]Hist&amp;Budget_WC'!CN$271</f>
        <v>132</v>
      </c>
      <c r="L855" s="174">
        <f>K857</f>
        <v>72</v>
      </c>
      <c r="M855" s="174">
        <f>L857</f>
        <v>62</v>
      </c>
      <c r="N855" s="175">
        <f>'[1]Hist&amp;Budget_WC'!CQ271</f>
        <v>44</v>
      </c>
      <c r="O855" s="175">
        <f>N857</f>
        <v>53</v>
      </c>
      <c r="P855" s="175">
        <f t="shared" ref="P855:AH855" si="145">O857</f>
        <v>67.615753424657669</v>
      </c>
      <c r="Q855" s="175">
        <f t="shared" si="145"/>
        <v>82.612274590164361</v>
      </c>
      <c r="R855" s="175">
        <f t="shared" si="145"/>
        <v>97.747550941781356</v>
      </c>
      <c r="S855" s="175">
        <f t="shared" si="145"/>
        <v>112.89123971532581</v>
      </c>
      <c r="T855" s="175">
        <f t="shared" si="145"/>
        <v>128.08852070820967</v>
      </c>
      <c r="U855" s="175">
        <f t="shared" si="145"/>
        <v>143.29230650710088</v>
      </c>
      <c r="V855" s="175">
        <f t="shared" si="145"/>
        <v>158.64925206906173</v>
      </c>
      <c r="W855" s="175">
        <f t="shared" si="145"/>
        <v>174.01548337078839</v>
      </c>
      <c r="X855" s="175">
        <f t="shared" si="145"/>
        <v>189.44087045505739</v>
      </c>
      <c r="Y855" s="175">
        <f t="shared" si="145"/>
        <v>204.87343762805085</v>
      </c>
      <c r="Z855" s="175">
        <f t="shared" si="145"/>
        <v>220.47506452184598</v>
      </c>
      <c r="AA855" s="175">
        <f t="shared" si="145"/>
        <v>236.08694113489173</v>
      </c>
      <c r="AB855" s="175">
        <f t="shared" si="145"/>
        <v>251.76411466326363</v>
      </c>
      <c r="AC855" s="175">
        <f t="shared" si="145"/>
        <v>267.44921366612425</v>
      </c>
      <c r="AD855" s="175">
        <f t="shared" si="145"/>
        <v>283.32092296809105</v>
      </c>
      <c r="AE855" s="175">
        <f t="shared" si="145"/>
        <v>299.20394604229432</v>
      </c>
      <c r="AF855" s="175">
        <f t="shared" si="145"/>
        <v>315.15904469335146</v>
      </c>
      <c r="AG855" s="175">
        <f t="shared" si="145"/>
        <v>331.12289158531257</v>
      </c>
      <c r="AH855" s="176">
        <f t="shared" si="145"/>
        <v>347.29272133095174</v>
      </c>
    </row>
    <row r="856" spans="1:34" ht="12.75" hidden="1" customHeight="1" outlineLevel="2" x14ac:dyDescent="0.25">
      <c r="B856" s="140"/>
      <c r="C856" s="141"/>
      <c r="D856" s="184"/>
      <c r="E856" s="143"/>
      <c r="F856" s="143"/>
      <c r="G856" s="143"/>
      <c r="H856" s="143"/>
      <c r="I856" s="143"/>
      <c r="J856" s="143"/>
      <c r="K856" s="177"/>
      <c r="L856" s="177"/>
      <c r="M856" s="177"/>
      <c r="N856" s="178"/>
      <c r="O856" s="178"/>
      <c r="P856" s="178"/>
      <c r="Q856" s="178"/>
      <c r="R856" s="178"/>
      <c r="S856" s="178"/>
      <c r="T856" s="178"/>
      <c r="U856" s="178"/>
      <c r="V856" s="178"/>
      <c r="W856" s="178"/>
      <c r="X856" s="178"/>
      <c r="Y856" s="178"/>
      <c r="Z856" s="178"/>
      <c r="AA856" s="178"/>
      <c r="AB856" s="178"/>
      <c r="AC856" s="178"/>
      <c r="AD856" s="178"/>
      <c r="AE856" s="178"/>
      <c r="AF856" s="178"/>
      <c r="AG856" s="178"/>
      <c r="AH856" s="179"/>
    </row>
    <row r="857" spans="1:34" s="195" customFormat="1" ht="25.4" hidden="1" customHeight="1" outlineLevel="2" x14ac:dyDescent="0.25">
      <c r="A857" s="186"/>
      <c r="B857" s="187"/>
      <c r="C857" s="188"/>
      <c r="D857" s="189" t="s">
        <v>125</v>
      </c>
      <c r="E857" s="190"/>
      <c r="F857" s="190"/>
      <c r="G857" s="190"/>
      <c r="H857" s="190"/>
      <c r="I857" s="190"/>
      <c r="J857" s="190"/>
      <c r="K857" s="191">
        <f>SUM(K853,K855)</f>
        <v>72</v>
      </c>
      <c r="L857" s="191">
        <f>SUM(L853,L855)</f>
        <v>62</v>
      </c>
      <c r="M857" s="191">
        <f>SUM(M853,M855)</f>
        <v>45</v>
      </c>
      <c r="N857" s="192">
        <f>SUM(N853,N855)</f>
        <v>53</v>
      </c>
      <c r="O857" s="193">
        <f>SUM(O853,O855)</f>
        <v>67.615753424657669</v>
      </c>
      <c r="P857" s="192">
        <f t="shared" ref="P857:AH857" si="146">SUM(P853,P855)</f>
        <v>82.612274590164361</v>
      </c>
      <c r="Q857" s="192">
        <f t="shared" si="146"/>
        <v>97.747550941781356</v>
      </c>
      <c r="R857" s="192">
        <f t="shared" si="146"/>
        <v>112.89123971532581</v>
      </c>
      <c r="S857" s="192">
        <f t="shared" si="146"/>
        <v>128.08852070820967</v>
      </c>
      <c r="T857" s="192">
        <f t="shared" si="146"/>
        <v>143.29230650710088</v>
      </c>
      <c r="U857" s="192">
        <f t="shared" si="146"/>
        <v>158.64925206906173</v>
      </c>
      <c r="V857" s="192">
        <f t="shared" si="146"/>
        <v>174.01548337078839</v>
      </c>
      <c r="W857" s="192">
        <f t="shared" si="146"/>
        <v>189.44087045505739</v>
      </c>
      <c r="X857" s="192">
        <f t="shared" si="146"/>
        <v>204.87343762805085</v>
      </c>
      <c r="Y857" s="192">
        <f t="shared" si="146"/>
        <v>220.47506452184598</v>
      </c>
      <c r="Z857" s="192">
        <f t="shared" si="146"/>
        <v>236.08694113489173</v>
      </c>
      <c r="AA857" s="192">
        <f t="shared" si="146"/>
        <v>251.76411466326363</v>
      </c>
      <c r="AB857" s="192">
        <f t="shared" si="146"/>
        <v>267.44921366612425</v>
      </c>
      <c r="AC857" s="192">
        <f t="shared" si="146"/>
        <v>283.32092296809105</v>
      </c>
      <c r="AD857" s="192">
        <f t="shared" si="146"/>
        <v>299.20394604229432</v>
      </c>
      <c r="AE857" s="192">
        <f t="shared" si="146"/>
        <v>315.15904469335146</v>
      </c>
      <c r="AF857" s="192">
        <f t="shared" si="146"/>
        <v>331.12289158531257</v>
      </c>
      <c r="AG857" s="192">
        <f t="shared" si="146"/>
        <v>347.29272133095174</v>
      </c>
      <c r="AH857" s="194">
        <f t="shared" si="146"/>
        <v>363.47503936422572</v>
      </c>
    </row>
    <row r="858" spans="1:34" ht="12.75" hidden="1" customHeight="1" outlineLevel="2" x14ac:dyDescent="0.25">
      <c r="B858" s="140"/>
      <c r="C858" s="141"/>
      <c r="D858" s="196" t="s">
        <v>126</v>
      </c>
      <c r="E858" s="143"/>
      <c r="F858" s="143"/>
      <c r="G858" s="143"/>
      <c r="H858" s="143"/>
      <c r="I858" s="143"/>
      <c r="J858" s="143"/>
      <c r="K858" s="185">
        <f t="shared" ref="K858:AH858" si="147">SUM(K780,K788)</f>
        <v>0</v>
      </c>
      <c r="L858" s="174">
        <f t="shared" si="147"/>
        <v>0</v>
      </c>
      <c r="M858" s="174">
        <f t="shared" si="147"/>
        <v>0</v>
      </c>
      <c r="N858" s="175">
        <f t="shared" si="147"/>
        <v>0</v>
      </c>
      <c r="O858" s="175">
        <f t="shared" si="147"/>
        <v>0</v>
      </c>
      <c r="P858" s="175">
        <f t="shared" si="147"/>
        <v>0</v>
      </c>
      <c r="Q858" s="175">
        <f t="shared" si="147"/>
        <v>0</v>
      </c>
      <c r="R858" s="175">
        <f t="shared" si="147"/>
        <v>0</v>
      </c>
      <c r="S858" s="175">
        <f t="shared" si="147"/>
        <v>0</v>
      </c>
      <c r="T858" s="175">
        <f t="shared" si="147"/>
        <v>0</v>
      </c>
      <c r="U858" s="175">
        <f t="shared" si="147"/>
        <v>0</v>
      </c>
      <c r="V858" s="175">
        <f t="shared" si="147"/>
        <v>0</v>
      </c>
      <c r="W858" s="175">
        <f t="shared" si="147"/>
        <v>0</v>
      </c>
      <c r="X858" s="175">
        <f t="shared" si="147"/>
        <v>0</v>
      </c>
      <c r="Y858" s="175">
        <f t="shared" si="147"/>
        <v>0</v>
      </c>
      <c r="Z858" s="175">
        <f t="shared" si="147"/>
        <v>0</v>
      </c>
      <c r="AA858" s="175">
        <f t="shared" si="147"/>
        <v>0</v>
      </c>
      <c r="AB858" s="175">
        <f t="shared" si="147"/>
        <v>0</v>
      </c>
      <c r="AC858" s="175">
        <f t="shared" si="147"/>
        <v>0</v>
      </c>
      <c r="AD858" s="175">
        <f t="shared" si="147"/>
        <v>0</v>
      </c>
      <c r="AE858" s="175">
        <f t="shared" si="147"/>
        <v>0</v>
      </c>
      <c r="AF858" s="175">
        <f t="shared" si="147"/>
        <v>0</v>
      </c>
      <c r="AG858" s="175">
        <f t="shared" si="147"/>
        <v>0</v>
      </c>
      <c r="AH858" s="176">
        <f t="shared" si="147"/>
        <v>0</v>
      </c>
    </row>
    <row r="859" spans="1:34" ht="12.75" hidden="1" customHeight="1" outlineLevel="2" x14ac:dyDescent="0.25">
      <c r="B859" s="140"/>
      <c r="C859" s="141"/>
      <c r="D859" s="184"/>
      <c r="E859" s="143"/>
      <c r="F859" s="143"/>
      <c r="G859" s="143"/>
      <c r="H859" s="143"/>
      <c r="I859" s="143"/>
      <c r="J859" s="143"/>
      <c r="K859" s="177"/>
      <c r="L859" s="177"/>
      <c r="M859" s="177"/>
      <c r="N859" s="178"/>
      <c r="O859" s="178"/>
      <c r="P859" s="178"/>
      <c r="Q859" s="178"/>
      <c r="R859" s="178"/>
      <c r="S859" s="178"/>
      <c r="T859" s="178"/>
      <c r="U859" s="178"/>
      <c r="V859" s="178"/>
      <c r="W859" s="178"/>
      <c r="X859" s="178"/>
      <c r="Y859" s="178"/>
      <c r="Z859" s="178"/>
      <c r="AA859" s="178"/>
      <c r="AB859" s="178"/>
      <c r="AC859" s="178"/>
      <c r="AD859" s="178"/>
      <c r="AE859" s="178"/>
      <c r="AF859" s="178"/>
      <c r="AG859" s="178"/>
      <c r="AH859" s="179"/>
    </row>
    <row r="860" spans="1:34" ht="29.5" hidden="1" customHeight="1" outlineLevel="2" thickBot="1" x14ac:dyDescent="0.3">
      <c r="B860" s="140"/>
      <c r="C860" s="141"/>
      <c r="D860" s="197" t="s">
        <v>127</v>
      </c>
      <c r="E860" s="198"/>
      <c r="F860" s="198"/>
      <c r="G860" s="198"/>
      <c r="H860" s="198"/>
      <c r="I860" s="198"/>
      <c r="J860" s="198"/>
      <c r="K860" s="199">
        <f>SUM(K857:K859)</f>
        <v>72</v>
      </c>
      <c r="L860" s="199">
        <f t="shared" ref="L860:AH860" si="148">SUM(L857:L859)</f>
        <v>62</v>
      </c>
      <c r="M860" s="199">
        <f t="shared" si="148"/>
        <v>45</v>
      </c>
      <c r="N860" s="200">
        <f t="shared" si="148"/>
        <v>53</v>
      </c>
      <c r="O860" s="201">
        <f t="shared" si="148"/>
        <v>67.615753424657669</v>
      </c>
      <c r="P860" s="200">
        <f t="shared" si="148"/>
        <v>82.612274590164361</v>
      </c>
      <c r="Q860" s="200">
        <f t="shared" si="148"/>
        <v>97.747550941781356</v>
      </c>
      <c r="R860" s="200">
        <f t="shared" si="148"/>
        <v>112.89123971532581</v>
      </c>
      <c r="S860" s="200">
        <f t="shared" si="148"/>
        <v>128.08852070820967</v>
      </c>
      <c r="T860" s="200">
        <f t="shared" si="148"/>
        <v>143.29230650710088</v>
      </c>
      <c r="U860" s="200">
        <f t="shared" si="148"/>
        <v>158.64925206906173</v>
      </c>
      <c r="V860" s="200">
        <f t="shared" si="148"/>
        <v>174.01548337078839</v>
      </c>
      <c r="W860" s="200">
        <f t="shared" si="148"/>
        <v>189.44087045505739</v>
      </c>
      <c r="X860" s="200">
        <f t="shared" si="148"/>
        <v>204.87343762805085</v>
      </c>
      <c r="Y860" s="200">
        <f t="shared" si="148"/>
        <v>220.47506452184598</v>
      </c>
      <c r="Z860" s="200">
        <f t="shared" si="148"/>
        <v>236.08694113489173</v>
      </c>
      <c r="AA860" s="200">
        <f t="shared" si="148"/>
        <v>251.76411466326363</v>
      </c>
      <c r="AB860" s="200">
        <f t="shared" si="148"/>
        <v>267.44921366612425</v>
      </c>
      <c r="AC860" s="200">
        <f t="shared" si="148"/>
        <v>283.32092296809105</v>
      </c>
      <c r="AD860" s="200">
        <f t="shared" si="148"/>
        <v>299.20394604229432</v>
      </c>
      <c r="AE860" s="200">
        <f t="shared" si="148"/>
        <v>315.15904469335146</v>
      </c>
      <c r="AF860" s="200">
        <f t="shared" si="148"/>
        <v>331.12289158531257</v>
      </c>
      <c r="AG860" s="200">
        <f t="shared" si="148"/>
        <v>347.29272133095174</v>
      </c>
      <c r="AH860" s="202">
        <f t="shared" si="148"/>
        <v>363.47503936422572</v>
      </c>
    </row>
    <row r="861" spans="1:34" ht="12.75" hidden="1" customHeight="1" outlineLevel="2" x14ac:dyDescent="0.25">
      <c r="A861" s="34"/>
      <c r="B861" s="140"/>
      <c r="C861" s="141"/>
    </row>
    <row r="862" spans="1:34" ht="12.75" hidden="1" customHeight="1" outlineLevel="3" x14ac:dyDescent="0.25">
      <c r="A862" s="34"/>
      <c r="B862" s="140"/>
      <c r="C862" s="141"/>
      <c r="D862" s="130" t="s">
        <v>72</v>
      </c>
    </row>
    <row r="863" spans="1:34" s="37" customFormat="1" ht="10.5" hidden="1" outlineLevel="3" x14ac:dyDescent="0.25">
      <c r="A863" s="34"/>
      <c r="B863" s="97"/>
      <c r="C863" s="125"/>
      <c r="D863" s="36" t="s">
        <v>128</v>
      </c>
      <c r="E863" s="131">
        <f>SUM(K863:AH863)</f>
        <v>0</v>
      </c>
      <c r="F863" s="203"/>
      <c r="G863" s="24"/>
      <c r="H863" s="24"/>
      <c r="I863" s="24"/>
      <c r="J863" s="24"/>
      <c r="K863" s="132">
        <f>IF(ROUND(K857-SUM(K779,K787),0)&lt;&gt;0,1,0)</f>
        <v>0</v>
      </c>
      <c r="L863" s="132">
        <f>IF(ROUND(L857-SUM(L779,L787),0)&lt;&gt;0,1,0)</f>
        <v>0</v>
      </c>
      <c r="M863" s="132">
        <f>IF(ROUND(M857-SUM(M779,M787),0)&lt;&gt;0,1,0)</f>
        <v>0</v>
      </c>
      <c r="N863" s="132">
        <f>IF(ROUND(N857-SUM(N779,N787),0)&lt;&gt;0,1,0)</f>
        <v>0</v>
      </c>
      <c r="O863" s="132">
        <f>IF(ROUND(O857-SUM(O779,O787),0)&lt;&gt;0,1,0)</f>
        <v>0</v>
      </c>
      <c r="P863" s="132">
        <f t="shared" ref="P863:AH863" si="149">IF(ROUND(P857-SUM(P779,P787),0)&lt;&gt;0,1,0)</f>
        <v>0</v>
      </c>
      <c r="Q863" s="132">
        <f t="shared" si="149"/>
        <v>0</v>
      </c>
      <c r="R863" s="132">
        <f t="shared" si="149"/>
        <v>0</v>
      </c>
      <c r="S863" s="132">
        <f t="shared" si="149"/>
        <v>0</v>
      </c>
      <c r="T863" s="132">
        <f t="shared" si="149"/>
        <v>0</v>
      </c>
      <c r="U863" s="132">
        <f t="shared" si="149"/>
        <v>0</v>
      </c>
      <c r="V863" s="132">
        <f t="shared" si="149"/>
        <v>0</v>
      </c>
      <c r="W863" s="132">
        <f t="shared" si="149"/>
        <v>0</v>
      </c>
      <c r="X863" s="132">
        <f t="shared" si="149"/>
        <v>0</v>
      </c>
      <c r="Y863" s="132">
        <f t="shared" si="149"/>
        <v>0</v>
      </c>
      <c r="Z863" s="132">
        <f t="shared" si="149"/>
        <v>0</v>
      </c>
      <c r="AA863" s="132">
        <f t="shared" si="149"/>
        <v>0</v>
      </c>
      <c r="AB863" s="132">
        <f t="shared" si="149"/>
        <v>0</v>
      </c>
      <c r="AC863" s="132">
        <f t="shared" si="149"/>
        <v>0</v>
      </c>
      <c r="AD863" s="132">
        <f t="shared" si="149"/>
        <v>0</v>
      </c>
      <c r="AE863" s="132">
        <f t="shared" si="149"/>
        <v>0</v>
      </c>
      <c r="AF863" s="132">
        <f t="shared" si="149"/>
        <v>0</v>
      </c>
      <c r="AG863" s="132">
        <f t="shared" si="149"/>
        <v>0</v>
      </c>
      <c r="AH863" s="132">
        <f t="shared" si="149"/>
        <v>0</v>
      </c>
    </row>
    <row r="864" spans="1:34" ht="12.75" hidden="1" customHeight="1" outlineLevel="3" x14ac:dyDescent="0.25">
      <c r="A864" s="34"/>
      <c r="B864" s="140"/>
      <c r="C864" s="141"/>
      <c r="D864" s="36" t="s">
        <v>151</v>
      </c>
      <c r="E864" s="131">
        <f>SUM(K864:AH864)</f>
        <v>0</v>
      </c>
      <c r="K864" s="132">
        <f>IF(ROUND(K853-'[1]Hist&amp;Budget_WC'!CN$269,0)&lt;&gt;0,1,0)</f>
        <v>0</v>
      </c>
      <c r="L864" s="132">
        <f>IF(ROUND(L853-'[1]Hist&amp;Budget_WC'!CO$269,0)&lt;&gt;0,1,0)</f>
        <v>0</v>
      </c>
      <c r="M864" s="132">
        <f>IF(ROUND(M853-'[1]Hist&amp;Budget_WC'!CP$269,0)&lt;&gt;0,1,0)</f>
        <v>0</v>
      </c>
      <c r="N864" s="132">
        <f>IF(ROUND(N853-'[1]Hist&amp;Budget_WC'!CQ$269,0)&lt;&gt;0,1,0)</f>
        <v>0</v>
      </c>
      <c r="O864" s="132">
        <f>IF(ROUND(O853-[1]Calcs_Waste!O$251,0)&lt;&gt;0,1,0)</f>
        <v>0</v>
      </c>
      <c r="P864" s="132">
        <f>IF(ROUND(P853-[1]Calcs_Waste!P$251,0)&lt;&gt;0,1,0)</f>
        <v>0</v>
      </c>
      <c r="Q864" s="132">
        <f>IF(ROUND(Q853-[1]Calcs_Waste!Q$251,0)&lt;&gt;0,1,0)</f>
        <v>0</v>
      </c>
      <c r="R864" s="132">
        <f>IF(ROUND(R853-[1]Calcs_Waste!R$251,0)&lt;&gt;0,1,0)</f>
        <v>0</v>
      </c>
      <c r="S864" s="132">
        <f>IF(ROUND(S853-[1]Calcs_Waste!S$251,0)&lt;&gt;0,1,0)</f>
        <v>0</v>
      </c>
      <c r="T864" s="132">
        <f>IF(ROUND(T853-[1]Calcs_Waste!T$251,0)&lt;&gt;0,1,0)</f>
        <v>0</v>
      </c>
      <c r="U864" s="132">
        <f>IF(ROUND(U853-[1]Calcs_Waste!U$251,0)&lt;&gt;0,1,0)</f>
        <v>0</v>
      </c>
      <c r="V864" s="132">
        <f>IF(ROUND(V853-[1]Calcs_Waste!V$251,0)&lt;&gt;0,1,0)</f>
        <v>0</v>
      </c>
      <c r="W864" s="132">
        <f>IF(ROUND(W853-[1]Calcs_Waste!W$251,0)&lt;&gt;0,1,0)</f>
        <v>0</v>
      </c>
      <c r="X864" s="132">
        <f>IF(ROUND(X853-[1]Calcs_Waste!X$251,0)&lt;&gt;0,1,0)</f>
        <v>0</v>
      </c>
      <c r="Y864" s="132">
        <f>IF(ROUND(Y853-[1]Calcs_Waste!Y$251,0)&lt;&gt;0,1,0)</f>
        <v>0</v>
      </c>
      <c r="Z864" s="132">
        <f>IF(ROUND(Z853-[1]Calcs_Waste!Z$251,0)&lt;&gt;0,1,0)</f>
        <v>0</v>
      </c>
      <c r="AA864" s="132">
        <f>IF(ROUND(AA853-[1]Calcs_Waste!AA$251,0)&lt;&gt;0,1,0)</f>
        <v>0</v>
      </c>
      <c r="AB864" s="132">
        <f>IF(ROUND(AB853-[1]Calcs_Waste!AB$251,0)&lt;&gt;0,1,0)</f>
        <v>0</v>
      </c>
      <c r="AC864" s="132">
        <f>IF(ROUND(AC853-[1]Calcs_Waste!AC$251,0)&lt;&gt;0,1,0)</f>
        <v>0</v>
      </c>
      <c r="AD864" s="132">
        <f>IF(ROUND(AD853-[1]Calcs_Waste!AD$251,0)&lt;&gt;0,1,0)</f>
        <v>0</v>
      </c>
      <c r="AE864" s="132">
        <f>IF(ROUND(AE853-[1]Calcs_Waste!AE$251,0)&lt;&gt;0,1,0)</f>
        <v>0</v>
      </c>
      <c r="AF864" s="132">
        <f>IF(ROUND(AF853-[1]Calcs_Waste!AF$251,0)&lt;&gt;0,1,0)</f>
        <v>0</v>
      </c>
      <c r="AG864" s="132">
        <f>IF(ROUND(AG853-[1]Calcs_Waste!AG$251,0)&lt;&gt;0,1,0)</f>
        <v>0</v>
      </c>
      <c r="AH864" s="132">
        <f>IF(ROUND(AH853-[1]Calcs_Waste!AH$251,0)&lt;&gt;0,1,0)</f>
        <v>0</v>
      </c>
    </row>
    <row r="865" spans="1:35" ht="12.75" hidden="1" customHeight="1" outlineLevel="1" collapsed="1" x14ac:dyDescent="0.25"/>
    <row r="866" spans="1:35" s="10" customFormat="1" ht="13" collapsed="1" x14ac:dyDescent="0.2">
      <c r="A866" s="32">
        <f ca="1">MAX(MAX($A$2:A865),$A$2*[1]Tables_A!$F$52)+Sxn</f>
        <v>2308</v>
      </c>
      <c r="B866" s="49" t="str">
        <f>[1]Gen_WC!$D$53</f>
        <v>Other Business</v>
      </c>
      <c r="C866" s="7"/>
      <c r="D866" s="7"/>
      <c r="E866" s="8"/>
      <c r="F866" s="8"/>
      <c r="G866" s="8"/>
      <c r="H866" s="8"/>
      <c r="I866" s="8"/>
      <c r="J866" s="8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</row>
    <row r="867" spans="1:35" ht="12.75" hidden="1" customHeight="1" outlineLevel="1" x14ac:dyDescent="0.3">
      <c r="D867" s="162"/>
      <c r="E867" s="143"/>
      <c r="F867" s="143"/>
      <c r="G867" s="143"/>
      <c r="H867" s="143"/>
      <c r="I867" s="25"/>
      <c r="J867" s="25"/>
      <c r="K867" s="25"/>
      <c r="L867" s="25"/>
      <c r="M867" s="25"/>
      <c r="N867" s="25"/>
      <c r="O867" s="223"/>
      <c r="P867" s="232"/>
      <c r="Q867" s="232"/>
      <c r="R867" s="232"/>
      <c r="S867" s="232"/>
      <c r="T867" s="232"/>
      <c r="U867" s="232"/>
      <c r="V867" s="232"/>
      <c r="W867" s="232"/>
      <c r="X867" s="232"/>
      <c r="Y867" s="232"/>
      <c r="Z867" s="232"/>
      <c r="AA867" s="232"/>
      <c r="AB867" s="232"/>
      <c r="AC867" s="232"/>
      <c r="AD867" s="232"/>
      <c r="AE867" s="232"/>
      <c r="AF867" s="232"/>
      <c r="AG867" s="232"/>
      <c r="AH867" s="232"/>
      <c r="AI867" s="232"/>
    </row>
    <row r="868" spans="1:35" s="37" customFormat="1" ht="12" hidden="1" outlineLevel="2" x14ac:dyDescent="0.25">
      <c r="A868" s="34"/>
      <c r="B868" s="39">
        <f ca="1">MAX($A$7:B867)+Sbsxn</f>
        <v>2308.0100000000002</v>
      </c>
      <c r="C868" s="40" t="str">
        <f>PLC</f>
        <v>Comprehensive Income Statement</v>
      </c>
      <c r="D868" s="50"/>
      <c r="E868" s="24"/>
      <c r="F868" s="24"/>
      <c r="G868" s="24"/>
      <c r="H868" s="24"/>
      <c r="I868" s="24"/>
      <c r="J868" s="24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</row>
    <row r="869" spans="1:35" s="37" customFormat="1" ht="12.5" hidden="1" outlineLevel="2" thickBot="1" x14ac:dyDescent="0.3">
      <c r="A869" s="34"/>
      <c r="B869" s="39"/>
      <c r="C869" s="48"/>
      <c r="D869" s="50"/>
      <c r="E869" s="24"/>
      <c r="F869" s="24"/>
      <c r="G869" s="24"/>
      <c r="H869" s="24"/>
      <c r="I869" s="24"/>
      <c r="J869" s="24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</row>
    <row r="870" spans="1:35" s="69" customFormat="1" ht="13.4" hidden="1" customHeight="1" outlineLevel="2" x14ac:dyDescent="0.3">
      <c r="A870" s="65"/>
      <c r="B870" s="39"/>
      <c r="C870" s="48"/>
      <c r="D870" s="66" t="str">
        <f>MdlClient&amp;" Long Term Financial Plan "&amp;$E$39</f>
        <v>Federation Council Long Term Financial Plan 2021/22 - 2031/32</v>
      </c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8"/>
    </row>
    <row r="871" spans="1:35" s="69" customFormat="1" ht="13.4" hidden="1" customHeight="1" outlineLevel="2" thickBot="1" x14ac:dyDescent="0.35">
      <c r="A871" s="65"/>
      <c r="B871" s="39"/>
      <c r="C871" s="48"/>
      <c r="D871" s="70" t="str">
        <f>B866&amp;" - Income Statement Projections"</f>
        <v>Other Business - Income Statement Projections</v>
      </c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  <c r="AA871" s="71"/>
      <c r="AB871" s="71"/>
      <c r="AC871" s="71"/>
      <c r="AD871" s="71"/>
      <c r="AE871" s="71"/>
      <c r="AF871" s="71"/>
      <c r="AG871" s="71"/>
      <c r="AH871" s="72"/>
    </row>
    <row r="872" spans="1:35" s="69" customFormat="1" ht="24.5" hidden="1" outlineLevel="2" thickBot="1" x14ac:dyDescent="0.35">
      <c r="A872" s="65"/>
      <c r="B872" s="39"/>
      <c r="C872" s="48"/>
      <c r="D872" s="73"/>
      <c r="E872" s="74"/>
      <c r="F872" s="74"/>
      <c r="G872" s="74"/>
      <c r="H872" s="74"/>
      <c r="I872" s="74"/>
      <c r="J872" s="74"/>
      <c r="K872" s="75" t="s">
        <v>41</v>
      </c>
      <c r="L872" s="75" t="s">
        <v>41</v>
      </c>
      <c r="M872" s="75" t="s">
        <v>41</v>
      </c>
      <c r="N872" s="76" t="s">
        <v>42</v>
      </c>
      <c r="O872" s="77" t="s">
        <v>43</v>
      </c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78"/>
      <c r="AE872" s="78"/>
      <c r="AF872" s="78"/>
      <c r="AG872" s="78"/>
      <c r="AH872" s="79"/>
    </row>
    <row r="873" spans="1:35" s="69" customFormat="1" ht="12" hidden="1" outlineLevel="2" x14ac:dyDescent="0.3">
      <c r="A873" s="65"/>
      <c r="B873" s="39"/>
      <c r="C873" s="48"/>
      <c r="D873" s="80" t="s">
        <v>44</v>
      </c>
      <c r="E873" s="81"/>
      <c r="F873" s="81"/>
      <c r="G873" s="81"/>
      <c r="H873" s="81"/>
      <c r="I873" s="81"/>
      <c r="J873" s="82"/>
      <c r="K873" s="84">
        <f>YEAR(K$29)</f>
        <v>2019</v>
      </c>
      <c r="L873" s="84">
        <f t="shared" ref="L873:AH873" si="150">YEAR(L$29)</f>
        <v>2020</v>
      </c>
      <c r="M873" s="84">
        <f t="shared" si="150"/>
        <v>2021</v>
      </c>
      <c r="N873" s="85">
        <f t="shared" si="150"/>
        <v>2022</v>
      </c>
      <c r="O873" s="86">
        <f t="shared" si="150"/>
        <v>2023</v>
      </c>
      <c r="P873" s="87">
        <f t="shared" si="150"/>
        <v>2024</v>
      </c>
      <c r="Q873" s="87">
        <f t="shared" si="150"/>
        <v>2025</v>
      </c>
      <c r="R873" s="87">
        <f t="shared" si="150"/>
        <v>2026</v>
      </c>
      <c r="S873" s="87">
        <f t="shared" si="150"/>
        <v>2027</v>
      </c>
      <c r="T873" s="87">
        <f t="shared" si="150"/>
        <v>2028</v>
      </c>
      <c r="U873" s="87">
        <f t="shared" si="150"/>
        <v>2029</v>
      </c>
      <c r="V873" s="87">
        <f t="shared" si="150"/>
        <v>2030</v>
      </c>
      <c r="W873" s="87">
        <f t="shared" si="150"/>
        <v>2031</v>
      </c>
      <c r="X873" s="87">
        <f t="shared" si="150"/>
        <v>2032</v>
      </c>
      <c r="Y873" s="87">
        <f t="shared" si="150"/>
        <v>2033</v>
      </c>
      <c r="Z873" s="87">
        <f t="shared" si="150"/>
        <v>2034</v>
      </c>
      <c r="AA873" s="87">
        <f t="shared" si="150"/>
        <v>2035</v>
      </c>
      <c r="AB873" s="87">
        <f t="shared" si="150"/>
        <v>2036</v>
      </c>
      <c r="AC873" s="87">
        <f t="shared" si="150"/>
        <v>2037</v>
      </c>
      <c r="AD873" s="87">
        <f t="shared" si="150"/>
        <v>2038</v>
      </c>
      <c r="AE873" s="87">
        <f t="shared" si="150"/>
        <v>2039</v>
      </c>
      <c r="AF873" s="87">
        <f t="shared" si="150"/>
        <v>2040</v>
      </c>
      <c r="AG873" s="87">
        <f t="shared" si="150"/>
        <v>2041</v>
      </c>
      <c r="AH873" s="88">
        <f t="shared" si="150"/>
        <v>2042</v>
      </c>
    </row>
    <row r="874" spans="1:35" s="69" customFormat="1" ht="12.5" hidden="1" outlineLevel="2" thickBot="1" x14ac:dyDescent="0.35">
      <c r="A874" s="65"/>
      <c r="B874" s="39"/>
      <c r="C874" s="48"/>
      <c r="D874" s="134"/>
      <c r="E874" s="90"/>
      <c r="F874" s="90"/>
      <c r="G874" s="90"/>
      <c r="H874" s="90"/>
      <c r="I874" s="90"/>
      <c r="J874" s="91"/>
      <c r="K874" s="92" t="s">
        <v>45</v>
      </c>
      <c r="L874" s="92" t="str">
        <f>$K$62</f>
        <v>$000s</v>
      </c>
      <c r="M874" s="92" t="str">
        <f t="shared" ref="M874:AH874" si="151">$K$62</f>
        <v>$000s</v>
      </c>
      <c r="N874" s="93" t="str">
        <f t="shared" si="151"/>
        <v>$000s</v>
      </c>
      <c r="O874" s="94" t="str">
        <f t="shared" si="151"/>
        <v>$000s</v>
      </c>
      <c r="P874" s="95" t="str">
        <f t="shared" si="151"/>
        <v>$000s</v>
      </c>
      <c r="Q874" s="95" t="str">
        <f t="shared" si="151"/>
        <v>$000s</v>
      </c>
      <c r="R874" s="95" t="str">
        <f t="shared" si="151"/>
        <v>$000s</v>
      </c>
      <c r="S874" s="95" t="str">
        <f t="shared" si="151"/>
        <v>$000s</v>
      </c>
      <c r="T874" s="95" t="str">
        <f t="shared" si="151"/>
        <v>$000s</v>
      </c>
      <c r="U874" s="95" t="str">
        <f t="shared" si="151"/>
        <v>$000s</v>
      </c>
      <c r="V874" s="95" t="str">
        <f t="shared" si="151"/>
        <v>$000s</v>
      </c>
      <c r="W874" s="95" t="str">
        <f t="shared" si="151"/>
        <v>$000s</v>
      </c>
      <c r="X874" s="95" t="str">
        <f t="shared" si="151"/>
        <v>$000s</v>
      </c>
      <c r="Y874" s="95" t="str">
        <f t="shared" si="151"/>
        <v>$000s</v>
      </c>
      <c r="Z874" s="95" t="str">
        <f t="shared" si="151"/>
        <v>$000s</v>
      </c>
      <c r="AA874" s="95" t="str">
        <f t="shared" si="151"/>
        <v>$000s</v>
      </c>
      <c r="AB874" s="95" t="str">
        <f t="shared" si="151"/>
        <v>$000s</v>
      </c>
      <c r="AC874" s="95" t="str">
        <f t="shared" si="151"/>
        <v>$000s</v>
      </c>
      <c r="AD874" s="95" t="str">
        <f t="shared" si="151"/>
        <v>$000s</v>
      </c>
      <c r="AE874" s="95" t="str">
        <f t="shared" si="151"/>
        <v>$000s</v>
      </c>
      <c r="AF874" s="95" t="str">
        <f t="shared" si="151"/>
        <v>$000s</v>
      </c>
      <c r="AG874" s="95" t="str">
        <f t="shared" si="151"/>
        <v>$000s</v>
      </c>
      <c r="AH874" s="96" t="str">
        <f t="shared" si="151"/>
        <v>$000s</v>
      </c>
    </row>
    <row r="875" spans="1:35" s="37" customFormat="1" ht="10.5" hidden="1" outlineLevel="2" x14ac:dyDescent="0.25">
      <c r="A875" s="34"/>
      <c r="B875" s="97"/>
      <c r="C875" s="98"/>
      <c r="D875" s="99"/>
      <c r="E875" s="24"/>
      <c r="F875" s="24"/>
      <c r="G875" s="24"/>
      <c r="H875" s="24"/>
      <c r="I875" s="24"/>
      <c r="J875" s="24"/>
      <c r="K875" s="100"/>
      <c r="L875" s="101"/>
      <c r="M875" s="10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/>
      <c r="AC875" s="51"/>
      <c r="AD875" s="51"/>
      <c r="AE875" s="51"/>
      <c r="AF875" s="51"/>
      <c r="AG875" s="51"/>
      <c r="AH875" s="102"/>
    </row>
    <row r="876" spans="1:35" s="37" customFormat="1" ht="10.5" hidden="1" outlineLevel="2" x14ac:dyDescent="0.25">
      <c r="A876" s="34"/>
      <c r="B876" s="97"/>
      <c r="C876" s="98"/>
      <c r="D876" s="103" t="s">
        <v>46</v>
      </c>
      <c r="E876" s="24"/>
      <c r="F876" s="24"/>
      <c r="G876" s="24"/>
      <c r="H876" s="24"/>
      <c r="I876" s="24"/>
      <c r="J876" s="24"/>
      <c r="K876" s="100"/>
      <c r="L876" s="101"/>
      <c r="M876" s="10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/>
      <c r="AC876" s="51"/>
      <c r="AD876" s="51"/>
      <c r="AE876" s="51"/>
      <c r="AF876" s="51"/>
      <c r="AG876" s="51"/>
      <c r="AH876" s="102"/>
    </row>
    <row r="877" spans="1:35" s="37" customFormat="1" ht="10.5" hidden="1" outlineLevel="2" x14ac:dyDescent="0.25">
      <c r="A877" s="34"/>
      <c r="B877" s="97"/>
      <c r="C877" s="98"/>
      <c r="D877" s="104" t="s">
        <v>47</v>
      </c>
      <c r="E877" s="24"/>
      <c r="F877" s="24"/>
      <c r="G877" s="24"/>
      <c r="H877" s="24"/>
      <c r="I877" s="24"/>
      <c r="J877" s="24"/>
      <c r="K877" s="105">
        <f>'[1]Hist&amp;Budget_WC'!DH$43</f>
        <v>0</v>
      </c>
      <c r="L877" s="105">
        <f>'[1]Hist&amp;Budget_WC'!DI$43</f>
        <v>0</v>
      </c>
      <c r="M877" s="105">
        <f>'[1]Hist&amp;Budget_WC'!DJ$43</f>
        <v>0</v>
      </c>
      <c r="N877" s="106">
        <f>[1]Calcs_OthBiz!N$34</f>
        <v>0</v>
      </c>
      <c r="O877" s="106">
        <f>[1]Calcs_OthBiz!O$34</f>
        <v>0</v>
      </c>
      <c r="P877" s="106">
        <f>[1]Calcs_OthBiz!P$34</f>
        <v>0</v>
      </c>
      <c r="Q877" s="106">
        <f>[1]Calcs_OthBiz!Q$34</f>
        <v>0</v>
      </c>
      <c r="R877" s="106">
        <f>[1]Calcs_OthBiz!R$34</f>
        <v>0</v>
      </c>
      <c r="S877" s="106">
        <f>[1]Calcs_OthBiz!S$34</f>
        <v>0</v>
      </c>
      <c r="T877" s="106">
        <f>[1]Calcs_OthBiz!T$34</f>
        <v>0</v>
      </c>
      <c r="U877" s="106">
        <f>[1]Calcs_OthBiz!U$34</f>
        <v>0</v>
      </c>
      <c r="V877" s="106">
        <f>[1]Calcs_OthBiz!V$34</f>
        <v>0</v>
      </c>
      <c r="W877" s="106">
        <f>[1]Calcs_OthBiz!W$34</f>
        <v>0</v>
      </c>
      <c r="X877" s="106">
        <f>[1]Calcs_OthBiz!X$34</f>
        <v>0</v>
      </c>
      <c r="Y877" s="106">
        <f>[1]Calcs_OthBiz!Y$34</f>
        <v>0</v>
      </c>
      <c r="Z877" s="106">
        <f>[1]Calcs_OthBiz!Z$34</f>
        <v>0</v>
      </c>
      <c r="AA877" s="106">
        <f>[1]Calcs_OthBiz!AA$34</f>
        <v>0</v>
      </c>
      <c r="AB877" s="106">
        <f>[1]Calcs_OthBiz!AB$34</f>
        <v>0</v>
      </c>
      <c r="AC877" s="106">
        <f>[1]Calcs_OthBiz!AC$34</f>
        <v>0</v>
      </c>
      <c r="AD877" s="106">
        <f>[1]Calcs_OthBiz!AD$34</f>
        <v>0</v>
      </c>
      <c r="AE877" s="106">
        <f>[1]Calcs_OthBiz!AE$34</f>
        <v>0</v>
      </c>
      <c r="AF877" s="106">
        <f>[1]Calcs_OthBiz!AF$34</f>
        <v>0</v>
      </c>
      <c r="AG877" s="106">
        <f>[1]Calcs_OthBiz!AG$34</f>
        <v>0</v>
      </c>
      <c r="AH877" s="107">
        <f>[1]Calcs_OthBiz!AH$34</f>
        <v>0</v>
      </c>
    </row>
    <row r="878" spans="1:35" s="37" customFormat="1" ht="10.5" hidden="1" outlineLevel="2" x14ac:dyDescent="0.25">
      <c r="A878" s="34"/>
      <c r="B878" s="97"/>
      <c r="C878" s="98"/>
      <c r="D878" s="104" t="s">
        <v>48</v>
      </c>
      <c r="E878" s="24"/>
      <c r="F878" s="24"/>
      <c r="G878" s="24"/>
      <c r="H878" s="24"/>
      <c r="I878" s="24"/>
      <c r="J878" s="24"/>
      <c r="K878" s="105">
        <f>SUM('[1]Hist&amp;Budget_WC'!DH$44:DH$46)</f>
        <v>0</v>
      </c>
      <c r="L878" s="105">
        <f>SUM('[1]Hist&amp;Budget_WC'!DI$44:DI$46)</f>
        <v>0</v>
      </c>
      <c r="M878" s="105">
        <f>SUM('[1]Hist&amp;Budget_WC'!DJ$44:DJ$46)</f>
        <v>0</v>
      </c>
      <c r="N878" s="106">
        <f>SUM([1]Calcs_OthBiz!N$35:N$37)</f>
        <v>0</v>
      </c>
      <c r="O878" s="106">
        <f>SUM([1]Calcs_OthBiz!O$35:O$37)</f>
        <v>0</v>
      </c>
      <c r="P878" s="106">
        <f>SUM([1]Calcs_OthBiz!P$35:P$37)</f>
        <v>0</v>
      </c>
      <c r="Q878" s="106">
        <f>SUM([1]Calcs_OthBiz!Q$35:Q$37)</f>
        <v>0</v>
      </c>
      <c r="R878" s="106">
        <f>SUM([1]Calcs_OthBiz!R$35:R$37)</f>
        <v>0</v>
      </c>
      <c r="S878" s="106">
        <f>SUM([1]Calcs_OthBiz!S$35:S$37)</f>
        <v>0</v>
      </c>
      <c r="T878" s="106">
        <f>SUM([1]Calcs_OthBiz!T$35:T$37)</f>
        <v>0</v>
      </c>
      <c r="U878" s="106">
        <f>SUM([1]Calcs_OthBiz!U$35:U$37)</f>
        <v>0</v>
      </c>
      <c r="V878" s="106">
        <f>SUM([1]Calcs_OthBiz!V$35:V$37)</f>
        <v>0</v>
      </c>
      <c r="W878" s="106">
        <f>SUM([1]Calcs_OthBiz!W$35:W$37)</f>
        <v>0</v>
      </c>
      <c r="X878" s="106">
        <f>SUM([1]Calcs_OthBiz!X$35:X$37)</f>
        <v>0</v>
      </c>
      <c r="Y878" s="106">
        <f>SUM([1]Calcs_OthBiz!Y$35:Y$37)</f>
        <v>0</v>
      </c>
      <c r="Z878" s="106">
        <f>SUM([1]Calcs_OthBiz!Z$35:Z$37)</f>
        <v>0</v>
      </c>
      <c r="AA878" s="106">
        <f>SUM([1]Calcs_OthBiz!AA$35:AA$37)</f>
        <v>0</v>
      </c>
      <c r="AB878" s="106">
        <f>SUM([1]Calcs_OthBiz!AB$35:AB$37)</f>
        <v>0</v>
      </c>
      <c r="AC878" s="106">
        <f>SUM([1]Calcs_OthBiz!AC$35:AC$37)</f>
        <v>0</v>
      </c>
      <c r="AD878" s="106">
        <f>SUM([1]Calcs_OthBiz!AD$35:AD$37)</f>
        <v>0</v>
      </c>
      <c r="AE878" s="106">
        <f>SUM([1]Calcs_OthBiz!AE$35:AE$37)</f>
        <v>0</v>
      </c>
      <c r="AF878" s="106">
        <f>SUM([1]Calcs_OthBiz!AF$35:AF$37)</f>
        <v>0</v>
      </c>
      <c r="AG878" s="106">
        <f>SUM([1]Calcs_OthBiz!AG$35:AG$37)</f>
        <v>0</v>
      </c>
      <c r="AH878" s="107">
        <f>SUM([1]Calcs_OthBiz!AH$35:AH$37)</f>
        <v>0</v>
      </c>
    </row>
    <row r="879" spans="1:35" s="37" customFormat="1" ht="10.5" hidden="1" outlineLevel="2" x14ac:dyDescent="0.25">
      <c r="A879" s="34"/>
      <c r="B879" s="97"/>
      <c r="C879" s="98"/>
      <c r="D879" s="104" t="s">
        <v>49</v>
      </c>
      <c r="E879" s="24"/>
      <c r="F879" s="24"/>
      <c r="G879" s="24"/>
      <c r="H879" s="24"/>
      <c r="I879" s="24"/>
      <c r="J879" s="24"/>
      <c r="K879" s="105">
        <f>'[1]Hist&amp;Budget_WC'!DH$66</f>
        <v>0</v>
      </c>
      <c r="L879" s="105">
        <f>'[1]Hist&amp;Budget_WC'!DI$66</f>
        <v>0</v>
      </c>
      <c r="M879" s="105">
        <f>'[1]Hist&amp;Budget_WC'!DJ$66</f>
        <v>0</v>
      </c>
      <c r="N879" s="106">
        <f>[1]Calcs_OthBiz!N$57</f>
        <v>0</v>
      </c>
      <c r="O879" s="106">
        <f>[1]Calcs_OthBiz!O$57</f>
        <v>0</v>
      </c>
      <c r="P879" s="106">
        <f>[1]Calcs_OthBiz!P$57</f>
        <v>0</v>
      </c>
      <c r="Q879" s="106">
        <f>[1]Calcs_OthBiz!Q$57</f>
        <v>0</v>
      </c>
      <c r="R879" s="106">
        <f>[1]Calcs_OthBiz!R$57</f>
        <v>0</v>
      </c>
      <c r="S879" s="106">
        <f>[1]Calcs_OthBiz!S$57</f>
        <v>0</v>
      </c>
      <c r="T879" s="106">
        <f>[1]Calcs_OthBiz!T$57</f>
        <v>0</v>
      </c>
      <c r="U879" s="106">
        <f>[1]Calcs_OthBiz!U$57</f>
        <v>0</v>
      </c>
      <c r="V879" s="106">
        <f>[1]Calcs_OthBiz!V$57</f>
        <v>0</v>
      </c>
      <c r="W879" s="106">
        <f>[1]Calcs_OthBiz!W$57</f>
        <v>0</v>
      </c>
      <c r="X879" s="106">
        <f>[1]Calcs_OthBiz!X$57</f>
        <v>0</v>
      </c>
      <c r="Y879" s="106">
        <f>[1]Calcs_OthBiz!Y$57</f>
        <v>0</v>
      </c>
      <c r="Z879" s="106">
        <f>[1]Calcs_OthBiz!Z$57</f>
        <v>0</v>
      </c>
      <c r="AA879" s="106">
        <f>[1]Calcs_OthBiz!AA$57</f>
        <v>0</v>
      </c>
      <c r="AB879" s="106">
        <f>[1]Calcs_OthBiz!AB$57</f>
        <v>0</v>
      </c>
      <c r="AC879" s="106">
        <f>[1]Calcs_OthBiz!AC$57</f>
        <v>0</v>
      </c>
      <c r="AD879" s="106">
        <f>[1]Calcs_OthBiz!AD$57</f>
        <v>0</v>
      </c>
      <c r="AE879" s="106">
        <f>[1]Calcs_OthBiz!AE$57</f>
        <v>0</v>
      </c>
      <c r="AF879" s="106">
        <f>[1]Calcs_OthBiz!AF$57</f>
        <v>0</v>
      </c>
      <c r="AG879" s="106">
        <f>[1]Calcs_OthBiz!AG$57</f>
        <v>0</v>
      </c>
      <c r="AH879" s="107">
        <f>[1]Calcs_OthBiz!AH$57</f>
        <v>0</v>
      </c>
    </row>
    <row r="880" spans="1:35" s="37" customFormat="1" ht="10.5" hidden="1" outlineLevel="2" x14ac:dyDescent="0.25">
      <c r="A880" s="34"/>
      <c r="B880" s="97"/>
      <c r="C880" s="98"/>
      <c r="D880" s="104" t="s">
        <v>50</v>
      </c>
      <c r="E880" s="24"/>
      <c r="F880" s="24"/>
      <c r="G880" s="24"/>
      <c r="H880" s="24"/>
      <c r="I880" s="24"/>
      <c r="J880" s="24"/>
      <c r="K880" s="105">
        <f>SUM('[1]Hist&amp;Budget_WC'!DH$55:DH$61,'[1]Hist&amp;Budget_WC'!DH$67)</f>
        <v>0</v>
      </c>
      <c r="L880" s="105">
        <f>SUM('[1]Hist&amp;Budget_WC'!DI$55:DI$61,'[1]Hist&amp;Budget_WC'!DI$67)</f>
        <v>0</v>
      </c>
      <c r="M880" s="105">
        <f>SUM('[1]Hist&amp;Budget_WC'!DJ$55:DJ$61,'[1]Hist&amp;Budget_WC'!DJ$67)</f>
        <v>0</v>
      </c>
      <c r="N880" s="106">
        <f>SUM([1]Calcs_OthBiz!N$46:N$52,[1]Calcs_OthBiz!N$58)</f>
        <v>0</v>
      </c>
      <c r="O880" s="106">
        <f>SUM([1]Calcs_OthBiz!O$46:O$52,[1]Calcs_OthBiz!O$58)</f>
        <v>0</v>
      </c>
      <c r="P880" s="106">
        <f>SUM([1]Calcs_OthBiz!P$46:P$52,[1]Calcs_OthBiz!P$58)</f>
        <v>0</v>
      </c>
      <c r="Q880" s="106">
        <f>SUM([1]Calcs_OthBiz!Q$46:Q$52,[1]Calcs_OthBiz!Q$58)</f>
        <v>0</v>
      </c>
      <c r="R880" s="106">
        <f>SUM([1]Calcs_OthBiz!R$46:R$52,[1]Calcs_OthBiz!R$58)</f>
        <v>0</v>
      </c>
      <c r="S880" s="106">
        <f>SUM([1]Calcs_OthBiz!S$46:S$52,[1]Calcs_OthBiz!S$58)</f>
        <v>0</v>
      </c>
      <c r="T880" s="106">
        <f>SUM([1]Calcs_OthBiz!T$46:T$52,[1]Calcs_OthBiz!T$58)</f>
        <v>0</v>
      </c>
      <c r="U880" s="106">
        <f>SUM([1]Calcs_OthBiz!U$46:U$52,[1]Calcs_OthBiz!U$58)</f>
        <v>0</v>
      </c>
      <c r="V880" s="106">
        <f>SUM([1]Calcs_OthBiz!V$46:V$52,[1]Calcs_OthBiz!V$58)</f>
        <v>0</v>
      </c>
      <c r="W880" s="106">
        <f>SUM([1]Calcs_OthBiz!W$46:W$52,[1]Calcs_OthBiz!W$58)</f>
        <v>0</v>
      </c>
      <c r="X880" s="106">
        <f>SUM([1]Calcs_OthBiz!X$46:X$52,[1]Calcs_OthBiz!X$58)</f>
        <v>0</v>
      </c>
      <c r="Y880" s="106">
        <f>SUM([1]Calcs_OthBiz!Y$46:Y$52,[1]Calcs_OthBiz!Y$58)</f>
        <v>0</v>
      </c>
      <c r="Z880" s="106">
        <f>SUM([1]Calcs_OthBiz!Z$46:Z$52,[1]Calcs_OthBiz!Z$58)</f>
        <v>0</v>
      </c>
      <c r="AA880" s="106">
        <f>SUM([1]Calcs_OthBiz!AA$46:AA$52,[1]Calcs_OthBiz!AA$58)</f>
        <v>0</v>
      </c>
      <c r="AB880" s="106">
        <f>SUM([1]Calcs_OthBiz!AB$46:AB$52,[1]Calcs_OthBiz!AB$58)</f>
        <v>0</v>
      </c>
      <c r="AC880" s="106">
        <f>SUM([1]Calcs_OthBiz!AC$46:AC$52,[1]Calcs_OthBiz!AC$58)</f>
        <v>0</v>
      </c>
      <c r="AD880" s="106">
        <f>SUM([1]Calcs_OthBiz!AD$46:AD$52,[1]Calcs_OthBiz!AD$58)</f>
        <v>0</v>
      </c>
      <c r="AE880" s="106">
        <f>SUM([1]Calcs_OthBiz!AE$46:AE$52,[1]Calcs_OthBiz!AE$58)</f>
        <v>0</v>
      </c>
      <c r="AF880" s="106">
        <f>SUM([1]Calcs_OthBiz!AF$46:AF$52,[1]Calcs_OthBiz!AF$58)</f>
        <v>0</v>
      </c>
      <c r="AG880" s="106">
        <f>SUM([1]Calcs_OthBiz!AG$46:AG$52,[1]Calcs_OthBiz!AG$58)</f>
        <v>0</v>
      </c>
      <c r="AH880" s="107">
        <f>SUM([1]Calcs_OthBiz!AH$46:AH$52,[1]Calcs_OthBiz!AH$58)</f>
        <v>0</v>
      </c>
    </row>
    <row r="881" spans="1:34" s="37" customFormat="1" ht="10.5" hidden="1" outlineLevel="2" x14ac:dyDescent="0.25">
      <c r="A881" s="34"/>
      <c r="B881" s="97"/>
      <c r="C881" s="98"/>
      <c r="D881" s="104" t="s">
        <v>51</v>
      </c>
      <c r="E881" s="24"/>
      <c r="F881" s="24"/>
      <c r="G881" s="24"/>
      <c r="H881" s="24"/>
      <c r="I881" s="24"/>
      <c r="J881" s="24"/>
      <c r="K881" s="105">
        <f>SUM('[1]Hist&amp;Budget_WC'!DH$47:DH$48,'[1]Hist&amp;Budget_WC'!DH$53:DH$54)</f>
        <v>0</v>
      </c>
      <c r="L881" s="105">
        <f>SUM('[1]Hist&amp;Budget_WC'!DI$47:DI$48,'[1]Hist&amp;Budget_WC'!DI$53:DI$54)</f>
        <v>0</v>
      </c>
      <c r="M881" s="105">
        <f>SUM('[1]Hist&amp;Budget_WC'!DJ$47:DJ$48,'[1]Hist&amp;Budget_WC'!DJ$53:DJ$54)</f>
        <v>0</v>
      </c>
      <c r="N881" s="106">
        <f>SUM([1]Calcs_OthBiz!N$38:N$39,[1]Calcs_OthBiz!N$44:N$45)</f>
        <v>0</v>
      </c>
      <c r="O881" s="106">
        <f>SUM([1]Calcs_OthBiz!O$38:O$39,[1]Calcs_OthBiz!O$44:O$45)</f>
        <v>0</v>
      </c>
      <c r="P881" s="106">
        <f>SUM([1]Calcs_OthBiz!P$38:P$39,[1]Calcs_OthBiz!P$44:P$45)</f>
        <v>0</v>
      </c>
      <c r="Q881" s="106">
        <f>SUM([1]Calcs_OthBiz!Q$38:Q$39,[1]Calcs_OthBiz!Q$44:Q$45)</f>
        <v>0</v>
      </c>
      <c r="R881" s="106">
        <f>SUM([1]Calcs_OthBiz!R$38:R$39,[1]Calcs_OthBiz!R$44:R$45)</f>
        <v>0</v>
      </c>
      <c r="S881" s="106">
        <f>SUM([1]Calcs_OthBiz!S$38:S$39,[1]Calcs_OthBiz!S$44:S$45)</f>
        <v>0</v>
      </c>
      <c r="T881" s="106">
        <f>SUM([1]Calcs_OthBiz!T$38:T$39,[1]Calcs_OthBiz!T$44:T$45)</f>
        <v>0</v>
      </c>
      <c r="U881" s="106">
        <f>SUM([1]Calcs_OthBiz!U$38:U$39,[1]Calcs_OthBiz!U$44:U$45)</f>
        <v>0</v>
      </c>
      <c r="V881" s="106">
        <f>SUM([1]Calcs_OthBiz!V$38:V$39,[1]Calcs_OthBiz!V$44:V$45)</f>
        <v>0</v>
      </c>
      <c r="W881" s="106">
        <f>SUM([1]Calcs_OthBiz!W$38:W$39,[1]Calcs_OthBiz!W$44:W$45)</f>
        <v>0</v>
      </c>
      <c r="X881" s="106">
        <f>SUM([1]Calcs_OthBiz!X$38:X$39,[1]Calcs_OthBiz!X$44:X$45)</f>
        <v>0</v>
      </c>
      <c r="Y881" s="106">
        <f>SUM([1]Calcs_OthBiz!Y$38:Y$39,[1]Calcs_OthBiz!Y$44:Y$45)</f>
        <v>0</v>
      </c>
      <c r="Z881" s="106">
        <f>SUM([1]Calcs_OthBiz!Z$38:Z$39,[1]Calcs_OthBiz!Z$44:Z$45)</f>
        <v>0</v>
      </c>
      <c r="AA881" s="106">
        <f>SUM([1]Calcs_OthBiz!AA$38:AA$39,[1]Calcs_OthBiz!AA$44:AA$45)</f>
        <v>0</v>
      </c>
      <c r="AB881" s="106">
        <f>SUM([1]Calcs_OthBiz!AB$38:AB$39,[1]Calcs_OthBiz!AB$44:AB$45)</f>
        <v>0</v>
      </c>
      <c r="AC881" s="106">
        <f>SUM([1]Calcs_OthBiz!AC$38:AC$39,[1]Calcs_OthBiz!AC$44:AC$45)</f>
        <v>0</v>
      </c>
      <c r="AD881" s="106">
        <f>SUM([1]Calcs_OthBiz!AD$38:AD$39,[1]Calcs_OthBiz!AD$44:AD$45)</f>
        <v>0</v>
      </c>
      <c r="AE881" s="106">
        <f>SUM([1]Calcs_OthBiz!AE$38:AE$39,[1]Calcs_OthBiz!AE$44:AE$45)</f>
        <v>0</v>
      </c>
      <c r="AF881" s="106">
        <f>SUM([1]Calcs_OthBiz!AF$38:AF$39,[1]Calcs_OthBiz!AF$44:AF$45)</f>
        <v>0</v>
      </c>
      <c r="AG881" s="106">
        <f>SUM([1]Calcs_OthBiz!AG$38:AG$39,[1]Calcs_OthBiz!AG$44:AG$45)</f>
        <v>0</v>
      </c>
      <c r="AH881" s="107">
        <f>SUM([1]Calcs_OthBiz!AH$38:AH$39,[1]Calcs_OthBiz!AH$44:AH$45)</f>
        <v>0</v>
      </c>
    </row>
    <row r="882" spans="1:34" s="37" customFormat="1" ht="10.5" hidden="1" outlineLevel="2" x14ac:dyDescent="0.25">
      <c r="A882" s="34"/>
      <c r="B882" s="97"/>
      <c r="C882" s="98"/>
      <c r="D882" s="104" t="s">
        <v>52</v>
      </c>
      <c r="E882" s="24"/>
      <c r="F882" s="24"/>
      <c r="G882" s="24"/>
      <c r="H882" s="24"/>
      <c r="I882" s="24"/>
      <c r="J882" s="24"/>
      <c r="K882" s="105">
        <f>SUM('[1]Hist&amp;Budget_WC'!DH$49:DH$50,'[1]Hist&amp;Budget_WC'!DH$52)</f>
        <v>0</v>
      </c>
      <c r="L882" s="105">
        <f>SUM('[1]Hist&amp;Budget_WC'!DI$49:DI$50,'[1]Hist&amp;Budget_WC'!DI$52)</f>
        <v>0</v>
      </c>
      <c r="M882" s="105">
        <f>SUM('[1]Hist&amp;Budget_WC'!DJ$49:DJ$50,'[1]Hist&amp;Budget_WC'!DJ$52)</f>
        <v>0</v>
      </c>
      <c r="N882" s="106">
        <f>SUM([1]Calcs_OthBiz!N$40:N$41,[1]Calcs_OthBiz!N$43)</f>
        <v>0</v>
      </c>
      <c r="O882" s="106">
        <f>SUM([1]Calcs_OthBiz!O$40:O$41,[1]Calcs_OthBiz!O$43)</f>
        <v>0</v>
      </c>
      <c r="P882" s="106">
        <f>SUM([1]Calcs_OthBiz!P$40:P$41,[1]Calcs_OthBiz!P$43)</f>
        <v>0</v>
      </c>
      <c r="Q882" s="106">
        <f>SUM([1]Calcs_OthBiz!Q$40:Q$41,[1]Calcs_OthBiz!Q$43)</f>
        <v>0</v>
      </c>
      <c r="R882" s="106">
        <f>SUM([1]Calcs_OthBiz!R$40:R$41,[1]Calcs_OthBiz!R$43)</f>
        <v>0</v>
      </c>
      <c r="S882" s="106">
        <f>SUM([1]Calcs_OthBiz!S$40:S$41,[1]Calcs_OthBiz!S$43)</f>
        <v>0</v>
      </c>
      <c r="T882" s="106">
        <f>SUM([1]Calcs_OthBiz!T$40:T$41,[1]Calcs_OthBiz!T$43)</f>
        <v>0</v>
      </c>
      <c r="U882" s="106">
        <f>SUM([1]Calcs_OthBiz!U$40:U$41,[1]Calcs_OthBiz!U$43)</f>
        <v>0</v>
      </c>
      <c r="V882" s="106">
        <f>SUM([1]Calcs_OthBiz!V$40:V$41,[1]Calcs_OthBiz!V$43)</f>
        <v>0</v>
      </c>
      <c r="W882" s="106">
        <f>SUM([1]Calcs_OthBiz!W$40:W$41,[1]Calcs_OthBiz!W$43)</f>
        <v>0</v>
      </c>
      <c r="X882" s="106">
        <f>SUM([1]Calcs_OthBiz!X$40:X$41,[1]Calcs_OthBiz!X$43)</f>
        <v>0</v>
      </c>
      <c r="Y882" s="106">
        <f>SUM([1]Calcs_OthBiz!Y$40:Y$41,[1]Calcs_OthBiz!Y$43)</f>
        <v>0</v>
      </c>
      <c r="Z882" s="106">
        <f>SUM([1]Calcs_OthBiz!Z$40:Z$41,[1]Calcs_OthBiz!Z$43)</f>
        <v>0</v>
      </c>
      <c r="AA882" s="106">
        <f>SUM([1]Calcs_OthBiz!AA$40:AA$41,[1]Calcs_OthBiz!AA$43)</f>
        <v>0</v>
      </c>
      <c r="AB882" s="106">
        <f>SUM([1]Calcs_OthBiz!AB$40:AB$41,[1]Calcs_OthBiz!AB$43)</f>
        <v>0</v>
      </c>
      <c r="AC882" s="106">
        <f>SUM([1]Calcs_OthBiz!AC$40:AC$41,[1]Calcs_OthBiz!AC$43)</f>
        <v>0</v>
      </c>
      <c r="AD882" s="106">
        <f>SUM([1]Calcs_OthBiz!AD$40:AD$41,[1]Calcs_OthBiz!AD$43)</f>
        <v>0</v>
      </c>
      <c r="AE882" s="106">
        <f>SUM([1]Calcs_OthBiz!AE$40:AE$41,[1]Calcs_OthBiz!AE$43)</f>
        <v>0</v>
      </c>
      <c r="AF882" s="106">
        <f>SUM([1]Calcs_OthBiz!AF$40:AF$41,[1]Calcs_OthBiz!AF$43)</f>
        <v>0</v>
      </c>
      <c r="AG882" s="106">
        <f>SUM([1]Calcs_OthBiz!AG$40:AG$41,[1]Calcs_OthBiz!AG$43)</f>
        <v>0</v>
      </c>
      <c r="AH882" s="107">
        <f>SUM([1]Calcs_OthBiz!AH$40:AH$41,[1]Calcs_OthBiz!AH$43)</f>
        <v>0</v>
      </c>
    </row>
    <row r="883" spans="1:34" s="37" customFormat="1" ht="10.5" hidden="1" outlineLevel="2" x14ac:dyDescent="0.25">
      <c r="A883" s="34"/>
      <c r="B883" s="97"/>
      <c r="C883" s="98"/>
      <c r="D883" s="104" t="s">
        <v>53</v>
      </c>
      <c r="E883" s="24"/>
      <c r="F883" s="24"/>
      <c r="G883" s="24"/>
      <c r="H883" s="24"/>
      <c r="I883" s="24"/>
      <c r="J883" s="24"/>
      <c r="K883" s="105">
        <f>'[1]Hist&amp;Budget_WC'!DH$51</f>
        <v>0</v>
      </c>
      <c r="L883" s="105">
        <f>'[1]Hist&amp;Budget_WC'!DI$51</f>
        <v>0</v>
      </c>
      <c r="M883" s="105">
        <f>'[1]Hist&amp;Budget_WC'!DJ$51</f>
        <v>0</v>
      </c>
      <c r="N883" s="106">
        <f>[1]Calcs_OthBiz!N$42</f>
        <v>0</v>
      </c>
      <c r="O883" s="106">
        <f>[1]Calcs_OthBiz!O$42</f>
        <v>0</v>
      </c>
      <c r="P883" s="106">
        <f>[1]Calcs_OthBiz!P$42</f>
        <v>0</v>
      </c>
      <c r="Q883" s="106">
        <f>[1]Calcs_OthBiz!Q$42</f>
        <v>0</v>
      </c>
      <c r="R883" s="106">
        <f>[1]Calcs_OthBiz!R$42</f>
        <v>0</v>
      </c>
      <c r="S883" s="106">
        <f>[1]Calcs_OthBiz!S$42</f>
        <v>0</v>
      </c>
      <c r="T883" s="106">
        <f>[1]Calcs_OthBiz!T$42</f>
        <v>0</v>
      </c>
      <c r="U883" s="106">
        <f>[1]Calcs_OthBiz!U$42</f>
        <v>0</v>
      </c>
      <c r="V883" s="106">
        <f>[1]Calcs_OthBiz!V$42</f>
        <v>0</v>
      </c>
      <c r="W883" s="106">
        <f>[1]Calcs_OthBiz!W$42</f>
        <v>0</v>
      </c>
      <c r="X883" s="106">
        <f>[1]Calcs_OthBiz!X$42</f>
        <v>0</v>
      </c>
      <c r="Y883" s="106">
        <f>[1]Calcs_OthBiz!Y$42</f>
        <v>0</v>
      </c>
      <c r="Z883" s="106">
        <f>[1]Calcs_OthBiz!Z$42</f>
        <v>0</v>
      </c>
      <c r="AA883" s="106">
        <f>[1]Calcs_OthBiz!AA$42</f>
        <v>0</v>
      </c>
      <c r="AB883" s="106">
        <f>[1]Calcs_OthBiz!AB$42</f>
        <v>0</v>
      </c>
      <c r="AC883" s="106">
        <f>[1]Calcs_OthBiz!AC$42</f>
        <v>0</v>
      </c>
      <c r="AD883" s="106">
        <f>[1]Calcs_OthBiz!AD$42</f>
        <v>0</v>
      </c>
      <c r="AE883" s="106">
        <f>[1]Calcs_OthBiz!AE$42</f>
        <v>0</v>
      </c>
      <c r="AF883" s="106">
        <f>[1]Calcs_OthBiz!AF$42</f>
        <v>0</v>
      </c>
      <c r="AG883" s="106">
        <f>[1]Calcs_OthBiz!AG$42</f>
        <v>0</v>
      </c>
      <c r="AH883" s="107">
        <f>[1]Calcs_OthBiz!AH$42</f>
        <v>0</v>
      </c>
    </row>
    <row r="884" spans="1:34" s="37" customFormat="1" ht="10.5" hidden="1" outlineLevel="2" x14ac:dyDescent="0.25">
      <c r="A884" s="34"/>
      <c r="B884" s="97"/>
      <c r="C884" s="98"/>
      <c r="D884" s="104" t="s">
        <v>54</v>
      </c>
      <c r="E884" s="24"/>
      <c r="F884" s="24"/>
      <c r="G884" s="24"/>
      <c r="H884" s="24"/>
      <c r="I884" s="24"/>
      <c r="J884" s="24"/>
      <c r="K884" s="105">
        <f>MAX(0,'[1]Hist&amp;Budget_WC'!DH$104)+MAX(0,'[1]Hist&amp;Budget_WC'!DH$105)+MAX(0,'[1]Hist&amp;Budget_WC'!DH$108)+MAX(0,'[1]Hist&amp;Budget_WC'!DH$109)+MAX(0,'[1]Hist&amp;Budget_WC'!DH$110)</f>
        <v>0</v>
      </c>
      <c r="L884" s="105">
        <f>MAX(0,'[1]Hist&amp;Budget_WC'!DI$104)+MAX(0,'[1]Hist&amp;Budget_WC'!DI$105)+MAX(0,'[1]Hist&amp;Budget_WC'!DI$108)+MAX(0,'[1]Hist&amp;Budget_WC'!DI$109)+MAX(0,'[1]Hist&amp;Budget_WC'!DI$110)</f>
        <v>0</v>
      </c>
      <c r="M884" s="105">
        <f>MAX(0,'[1]Hist&amp;Budget_WC'!DJ$104)+MAX(0,'[1]Hist&amp;Budget_WC'!DJ$105)+MAX(0,'[1]Hist&amp;Budget_WC'!DJ$108)+MAX(0,'[1]Hist&amp;Budget_WC'!DJ$109)+MAX(0,'[1]Hist&amp;Budget_WC'!DJ$110)</f>
        <v>0</v>
      </c>
      <c r="N884" s="106">
        <f>MAX(0,[1]Calcs_OthBiz!N$94)+MAX(0,[1]Calcs_OthBiz!N$95)+MAX(0,[1]Calcs_OthBiz!N$98)+MAX(0,[1]Calcs_OthBiz!N$99)+MAX(0,[1]Calcs_OthBiz!N$100)</f>
        <v>0</v>
      </c>
      <c r="O884" s="106">
        <f>MAX(0,[1]Calcs_OthBiz!O$94)+MAX(0,[1]Calcs_OthBiz!O$95)+MAX(0,[1]Calcs_OthBiz!O$98)+MAX(0,[1]Calcs_OthBiz!O$99)+MAX(0,[1]Calcs_OthBiz!O$100)</f>
        <v>0</v>
      </c>
      <c r="P884" s="106">
        <f>MAX(0,[1]Calcs_OthBiz!P$94)+MAX(0,[1]Calcs_OthBiz!P$95)+MAX(0,[1]Calcs_OthBiz!P$98)+MAX(0,[1]Calcs_OthBiz!P$99)+MAX(0,[1]Calcs_OthBiz!P$100)</f>
        <v>0</v>
      </c>
      <c r="Q884" s="106">
        <f>MAX(0,[1]Calcs_OthBiz!Q$94)+MAX(0,[1]Calcs_OthBiz!Q$95)+MAX(0,[1]Calcs_OthBiz!Q$98)+MAX(0,[1]Calcs_OthBiz!Q$99)+MAX(0,[1]Calcs_OthBiz!Q$100)</f>
        <v>0</v>
      </c>
      <c r="R884" s="106">
        <f>MAX(0,[1]Calcs_OthBiz!R$94)+MAX(0,[1]Calcs_OthBiz!R$95)+MAX(0,[1]Calcs_OthBiz!R$98)+MAX(0,[1]Calcs_OthBiz!R$99)+MAX(0,[1]Calcs_OthBiz!R$100)</f>
        <v>0</v>
      </c>
      <c r="S884" s="106">
        <f>MAX(0,[1]Calcs_OthBiz!S$94)+MAX(0,[1]Calcs_OthBiz!S$95)+MAX(0,[1]Calcs_OthBiz!S$98)+MAX(0,[1]Calcs_OthBiz!S$99)+MAX(0,[1]Calcs_OthBiz!S$100)</f>
        <v>0</v>
      </c>
      <c r="T884" s="106">
        <f>MAX(0,[1]Calcs_OthBiz!T$94)+MAX(0,[1]Calcs_OthBiz!T$95)+MAX(0,[1]Calcs_OthBiz!T$98)+MAX(0,[1]Calcs_OthBiz!T$99)+MAX(0,[1]Calcs_OthBiz!T$100)</f>
        <v>0</v>
      </c>
      <c r="U884" s="106">
        <f>MAX(0,[1]Calcs_OthBiz!U$94)+MAX(0,[1]Calcs_OthBiz!U$95)+MAX(0,[1]Calcs_OthBiz!U$98)+MAX(0,[1]Calcs_OthBiz!U$99)+MAX(0,[1]Calcs_OthBiz!U$100)</f>
        <v>0</v>
      </c>
      <c r="V884" s="106">
        <f>MAX(0,[1]Calcs_OthBiz!V$94)+MAX(0,[1]Calcs_OthBiz!V$95)+MAX(0,[1]Calcs_OthBiz!V$98)+MAX(0,[1]Calcs_OthBiz!V$99)+MAX(0,[1]Calcs_OthBiz!V$100)</f>
        <v>0</v>
      </c>
      <c r="W884" s="106">
        <f>MAX(0,[1]Calcs_OthBiz!W$94)+MAX(0,[1]Calcs_OthBiz!W$95)+MAX(0,[1]Calcs_OthBiz!W$98)+MAX(0,[1]Calcs_OthBiz!W$99)+MAX(0,[1]Calcs_OthBiz!W$100)</f>
        <v>0</v>
      </c>
      <c r="X884" s="106">
        <f>MAX(0,[1]Calcs_OthBiz!X$94)+MAX(0,[1]Calcs_OthBiz!X$95)+MAX(0,[1]Calcs_OthBiz!X$98)+MAX(0,[1]Calcs_OthBiz!X$99)+MAX(0,[1]Calcs_OthBiz!X$100)</f>
        <v>0</v>
      </c>
      <c r="Y884" s="106">
        <f>MAX(0,[1]Calcs_OthBiz!Y$94)+MAX(0,[1]Calcs_OthBiz!Y$95)+MAX(0,[1]Calcs_OthBiz!Y$98)+MAX(0,[1]Calcs_OthBiz!Y$99)+MAX(0,[1]Calcs_OthBiz!Y$100)</f>
        <v>0</v>
      </c>
      <c r="Z884" s="106">
        <f>MAX(0,[1]Calcs_OthBiz!Z$94)+MAX(0,[1]Calcs_OthBiz!Z$95)+MAX(0,[1]Calcs_OthBiz!Z$98)+MAX(0,[1]Calcs_OthBiz!Z$99)+MAX(0,[1]Calcs_OthBiz!Z$100)</f>
        <v>0</v>
      </c>
      <c r="AA884" s="106">
        <f>MAX(0,[1]Calcs_OthBiz!AA$94)+MAX(0,[1]Calcs_OthBiz!AA$95)+MAX(0,[1]Calcs_OthBiz!AA$98)+MAX(0,[1]Calcs_OthBiz!AA$99)+MAX(0,[1]Calcs_OthBiz!AA$100)</f>
        <v>0</v>
      </c>
      <c r="AB884" s="106">
        <f>MAX(0,[1]Calcs_OthBiz!AB$94)+MAX(0,[1]Calcs_OthBiz!AB$95)+MAX(0,[1]Calcs_OthBiz!AB$98)+MAX(0,[1]Calcs_OthBiz!AB$99)+MAX(0,[1]Calcs_OthBiz!AB$100)</f>
        <v>0</v>
      </c>
      <c r="AC884" s="106">
        <f>MAX(0,[1]Calcs_OthBiz!AC$94)+MAX(0,[1]Calcs_OthBiz!AC$95)+MAX(0,[1]Calcs_OthBiz!AC$98)+MAX(0,[1]Calcs_OthBiz!AC$99)+MAX(0,[1]Calcs_OthBiz!AC$100)</f>
        <v>0</v>
      </c>
      <c r="AD884" s="106">
        <f>MAX(0,[1]Calcs_OthBiz!AD$94)+MAX(0,[1]Calcs_OthBiz!AD$95)+MAX(0,[1]Calcs_OthBiz!AD$98)+MAX(0,[1]Calcs_OthBiz!AD$99)+MAX(0,[1]Calcs_OthBiz!AD$100)</f>
        <v>0</v>
      </c>
      <c r="AE884" s="106">
        <f>MAX(0,[1]Calcs_OthBiz!AE$94)+MAX(0,[1]Calcs_OthBiz!AE$95)+MAX(0,[1]Calcs_OthBiz!AE$98)+MAX(0,[1]Calcs_OthBiz!AE$99)+MAX(0,[1]Calcs_OthBiz!AE$100)</f>
        <v>0</v>
      </c>
      <c r="AF884" s="106">
        <f>MAX(0,[1]Calcs_OthBiz!AF$94)+MAX(0,[1]Calcs_OthBiz!AF$95)+MAX(0,[1]Calcs_OthBiz!AF$98)+MAX(0,[1]Calcs_OthBiz!AF$99)+MAX(0,[1]Calcs_OthBiz!AF$100)</f>
        <v>0</v>
      </c>
      <c r="AG884" s="106">
        <f>MAX(0,[1]Calcs_OthBiz!AG$94)+MAX(0,[1]Calcs_OthBiz!AG$95)+MAX(0,[1]Calcs_OthBiz!AG$98)+MAX(0,[1]Calcs_OthBiz!AG$99)+MAX(0,[1]Calcs_OthBiz!AG$100)</f>
        <v>0</v>
      </c>
      <c r="AH884" s="107">
        <f>MAX(0,[1]Calcs_OthBiz!AH$94)+MAX(0,[1]Calcs_OthBiz!AH$95)+MAX(0,[1]Calcs_OthBiz!AH$98)+MAX(0,[1]Calcs_OthBiz!AH$99)+MAX(0,[1]Calcs_OthBiz!AH$100)</f>
        <v>0</v>
      </c>
    </row>
    <row r="885" spans="1:34" s="37" customFormat="1" ht="10.5" hidden="1" outlineLevel="2" x14ac:dyDescent="0.25">
      <c r="A885" s="34"/>
      <c r="B885" s="97"/>
      <c r="C885" s="98"/>
      <c r="D885" s="104" t="s">
        <v>55</v>
      </c>
      <c r="E885" s="24"/>
      <c r="F885" s="24"/>
      <c r="G885" s="24"/>
      <c r="H885" s="24"/>
      <c r="I885" s="24"/>
      <c r="J885" s="24"/>
      <c r="K885" s="105">
        <f>'[1]Hist&amp;Budget_WC'!DH$106</f>
        <v>0</v>
      </c>
      <c r="L885" s="105">
        <f>'[1]Hist&amp;Budget_WC'!DI$106</f>
        <v>0</v>
      </c>
      <c r="M885" s="105">
        <f>'[1]Hist&amp;Budget_WC'!DJ$106</f>
        <v>0</v>
      </c>
      <c r="N885" s="106">
        <f>[1]Calcs_OthBiz!N$96</f>
        <v>0</v>
      </c>
      <c r="O885" s="106">
        <f>[1]Calcs_OthBiz!O$96</f>
        <v>0</v>
      </c>
      <c r="P885" s="106">
        <f>[1]Calcs_OthBiz!P$96</f>
        <v>0</v>
      </c>
      <c r="Q885" s="106">
        <f>[1]Calcs_OthBiz!Q$96</f>
        <v>0</v>
      </c>
      <c r="R885" s="106">
        <f>[1]Calcs_OthBiz!R$96</f>
        <v>0</v>
      </c>
      <c r="S885" s="106">
        <f>[1]Calcs_OthBiz!S$96</f>
        <v>0</v>
      </c>
      <c r="T885" s="106">
        <f>[1]Calcs_OthBiz!T$96</f>
        <v>0</v>
      </c>
      <c r="U885" s="106">
        <f>[1]Calcs_OthBiz!U$96</f>
        <v>0</v>
      </c>
      <c r="V885" s="106">
        <f>[1]Calcs_OthBiz!V$96</f>
        <v>0</v>
      </c>
      <c r="W885" s="106">
        <f>[1]Calcs_OthBiz!W$96</f>
        <v>0</v>
      </c>
      <c r="X885" s="106">
        <f>[1]Calcs_OthBiz!X$96</f>
        <v>0</v>
      </c>
      <c r="Y885" s="106">
        <f>[1]Calcs_OthBiz!Y$96</f>
        <v>0</v>
      </c>
      <c r="Z885" s="106">
        <f>[1]Calcs_OthBiz!Z$96</f>
        <v>0</v>
      </c>
      <c r="AA885" s="106">
        <f>[1]Calcs_OthBiz!AA$96</f>
        <v>0</v>
      </c>
      <c r="AB885" s="106">
        <f>[1]Calcs_OthBiz!AB$96</f>
        <v>0</v>
      </c>
      <c r="AC885" s="106">
        <f>[1]Calcs_OthBiz!AC$96</f>
        <v>0</v>
      </c>
      <c r="AD885" s="106">
        <f>[1]Calcs_OthBiz!AD$96</f>
        <v>0</v>
      </c>
      <c r="AE885" s="106">
        <f>[1]Calcs_OthBiz!AE$96</f>
        <v>0</v>
      </c>
      <c r="AF885" s="106">
        <f>[1]Calcs_OthBiz!AF$96</f>
        <v>0</v>
      </c>
      <c r="AG885" s="106">
        <f>[1]Calcs_OthBiz!AG$96</f>
        <v>0</v>
      </c>
      <c r="AH885" s="107">
        <f>[1]Calcs_OthBiz!AH$96</f>
        <v>0</v>
      </c>
    </row>
    <row r="886" spans="1:34" s="37" customFormat="1" ht="10.5" hidden="1" outlineLevel="2" x14ac:dyDescent="0.25">
      <c r="A886" s="34"/>
      <c r="B886" s="97"/>
      <c r="C886" s="98"/>
      <c r="D886" s="104" t="s">
        <v>56</v>
      </c>
      <c r="E886" s="24"/>
      <c r="F886" s="24"/>
      <c r="G886" s="24"/>
      <c r="H886" s="24"/>
      <c r="I886" s="24"/>
      <c r="J886" s="24"/>
      <c r="K886" s="105">
        <f>MAX(0,'[1]Hist&amp;Budget_WC'!DH$111)</f>
        <v>0</v>
      </c>
      <c r="L886" s="105">
        <f>MAX(0,'[1]Hist&amp;Budget_WC'!DI$111)</f>
        <v>0</v>
      </c>
      <c r="M886" s="105">
        <f>MAX(0,'[1]Hist&amp;Budget_WC'!DJ$111)</f>
        <v>0</v>
      </c>
      <c r="N886" s="106">
        <f>MAX(0,[1]Calcs_OthBiz!N$101)</f>
        <v>0</v>
      </c>
      <c r="O886" s="106">
        <f>MAX(0,[1]Calcs_OthBiz!O$101)</f>
        <v>0</v>
      </c>
      <c r="P886" s="106">
        <f>MAX(0,[1]Calcs_OthBiz!P$101)</f>
        <v>0</v>
      </c>
      <c r="Q886" s="106">
        <f>MAX(0,[1]Calcs_OthBiz!Q$101)</f>
        <v>0</v>
      </c>
      <c r="R886" s="106">
        <f>MAX(0,[1]Calcs_OthBiz!R$101)</f>
        <v>0</v>
      </c>
      <c r="S886" s="106">
        <f>MAX(0,[1]Calcs_OthBiz!S$101)</f>
        <v>0</v>
      </c>
      <c r="T886" s="106">
        <f>MAX(0,[1]Calcs_OthBiz!T$101)</f>
        <v>0</v>
      </c>
      <c r="U886" s="106">
        <f>MAX(0,[1]Calcs_OthBiz!U$101)</f>
        <v>0</v>
      </c>
      <c r="V886" s="106">
        <f>MAX(0,[1]Calcs_OthBiz!V$101)</f>
        <v>0</v>
      </c>
      <c r="W886" s="106">
        <f>MAX(0,[1]Calcs_OthBiz!W$101)</f>
        <v>0</v>
      </c>
      <c r="X886" s="106">
        <f>MAX(0,[1]Calcs_OthBiz!X$101)</f>
        <v>0</v>
      </c>
      <c r="Y886" s="106">
        <f>MAX(0,[1]Calcs_OthBiz!Y$101)</f>
        <v>0</v>
      </c>
      <c r="Z886" s="106">
        <f>MAX(0,[1]Calcs_OthBiz!Z$101)</f>
        <v>0</v>
      </c>
      <c r="AA886" s="106">
        <f>MAX(0,[1]Calcs_OthBiz!AA$101)</f>
        <v>0</v>
      </c>
      <c r="AB886" s="106">
        <f>MAX(0,[1]Calcs_OthBiz!AB$101)</f>
        <v>0</v>
      </c>
      <c r="AC886" s="106">
        <f>MAX(0,[1]Calcs_OthBiz!AC$101)</f>
        <v>0</v>
      </c>
      <c r="AD886" s="106">
        <f>MAX(0,[1]Calcs_OthBiz!AD$101)</f>
        <v>0</v>
      </c>
      <c r="AE886" s="106">
        <f>MAX(0,[1]Calcs_OthBiz!AE$101)</f>
        <v>0</v>
      </c>
      <c r="AF886" s="106">
        <f>MAX(0,[1]Calcs_OthBiz!AF$101)</f>
        <v>0</v>
      </c>
      <c r="AG886" s="106">
        <f>MAX(0,[1]Calcs_OthBiz!AG$101)</f>
        <v>0</v>
      </c>
      <c r="AH886" s="107">
        <f>MAX(0,[1]Calcs_OthBiz!AH$101)</f>
        <v>0</v>
      </c>
    </row>
    <row r="887" spans="1:34" s="37" customFormat="1" ht="10.5" hidden="1" outlineLevel="2" x14ac:dyDescent="0.25">
      <c r="A887" s="34"/>
      <c r="B887" s="97"/>
      <c r="C887" s="98"/>
      <c r="D887" s="108" t="s">
        <v>57</v>
      </c>
      <c r="E887" s="109"/>
      <c r="F887" s="109"/>
      <c r="G887" s="109"/>
      <c r="H887" s="109"/>
      <c r="I887" s="109"/>
      <c r="J887" s="109"/>
      <c r="K887" s="110">
        <f t="shared" ref="K887:AH887" si="152">SUM(K877:K886)</f>
        <v>0</v>
      </c>
      <c r="L887" s="110">
        <f t="shared" si="152"/>
        <v>0</v>
      </c>
      <c r="M887" s="110">
        <f t="shared" si="152"/>
        <v>0</v>
      </c>
      <c r="N887" s="111">
        <f t="shared" si="152"/>
        <v>0</v>
      </c>
      <c r="O887" s="111">
        <f t="shared" si="152"/>
        <v>0</v>
      </c>
      <c r="P887" s="111">
        <f t="shared" si="152"/>
        <v>0</v>
      </c>
      <c r="Q887" s="111">
        <f t="shared" si="152"/>
        <v>0</v>
      </c>
      <c r="R887" s="111">
        <f t="shared" si="152"/>
        <v>0</v>
      </c>
      <c r="S887" s="111">
        <f t="shared" si="152"/>
        <v>0</v>
      </c>
      <c r="T887" s="111">
        <f t="shared" si="152"/>
        <v>0</v>
      </c>
      <c r="U887" s="111">
        <f t="shared" si="152"/>
        <v>0</v>
      </c>
      <c r="V887" s="111">
        <f t="shared" si="152"/>
        <v>0</v>
      </c>
      <c r="W887" s="111">
        <f t="shared" si="152"/>
        <v>0</v>
      </c>
      <c r="X887" s="111">
        <f t="shared" si="152"/>
        <v>0</v>
      </c>
      <c r="Y887" s="111">
        <f t="shared" si="152"/>
        <v>0</v>
      </c>
      <c r="Z887" s="111">
        <f t="shared" si="152"/>
        <v>0</v>
      </c>
      <c r="AA887" s="111">
        <f t="shared" si="152"/>
        <v>0</v>
      </c>
      <c r="AB887" s="111">
        <f t="shared" si="152"/>
        <v>0</v>
      </c>
      <c r="AC887" s="111">
        <f t="shared" si="152"/>
        <v>0</v>
      </c>
      <c r="AD887" s="111">
        <f t="shared" si="152"/>
        <v>0</v>
      </c>
      <c r="AE887" s="111">
        <f t="shared" si="152"/>
        <v>0</v>
      </c>
      <c r="AF887" s="111">
        <f t="shared" si="152"/>
        <v>0</v>
      </c>
      <c r="AG887" s="111">
        <f t="shared" si="152"/>
        <v>0</v>
      </c>
      <c r="AH887" s="112">
        <f t="shared" si="152"/>
        <v>0</v>
      </c>
    </row>
    <row r="888" spans="1:34" s="37" customFormat="1" ht="10.5" hidden="1" outlineLevel="2" x14ac:dyDescent="0.25">
      <c r="A888" s="34"/>
      <c r="B888" s="97"/>
      <c r="C888" s="98"/>
      <c r="D888" s="99"/>
      <c r="E888" s="24"/>
      <c r="F888" s="24"/>
      <c r="G888" s="24"/>
      <c r="H888" s="24"/>
      <c r="I888" s="24"/>
      <c r="J888" s="24"/>
      <c r="K888" s="100"/>
      <c r="L888" s="100"/>
      <c r="M888" s="100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  <c r="AB888" s="51"/>
      <c r="AC888" s="51"/>
      <c r="AD888" s="51"/>
      <c r="AE888" s="51"/>
      <c r="AF888" s="51"/>
      <c r="AG888" s="51"/>
      <c r="AH888" s="102"/>
    </row>
    <row r="889" spans="1:34" s="37" customFormat="1" ht="10.5" hidden="1" outlineLevel="2" x14ac:dyDescent="0.25">
      <c r="A889" s="34"/>
      <c r="B889" s="97"/>
      <c r="C889" s="98"/>
      <c r="D889" s="103" t="s">
        <v>58</v>
      </c>
      <c r="E889" s="24"/>
      <c r="F889" s="24"/>
      <c r="G889" s="24"/>
      <c r="H889" s="24"/>
      <c r="I889" s="24"/>
      <c r="J889" s="24"/>
      <c r="K889" s="100"/>
      <c r="L889" s="100"/>
      <c r="M889" s="100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/>
      <c r="AC889" s="51"/>
      <c r="AD889" s="51"/>
      <c r="AE889" s="51"/>
      <c r="AF889" s="51"/>
      <c r="AG889" s="51"/>
      <c r="AH889" s="102"/>
    </row>
    <row r="890" spans="1:34" s="37" customFormat="1" ht="10.5" hidden="1" outlineLevel="2" x14ac:dyDescent="0.25">
      <c r="A890" s="34"/>
      <c r="B890" s="97"/>
      <c r="C890" s="98"/>
      <c r="D890" s="104" t="s">
        <v>59</v>
      </c>
      <c r="E890" s="24"/>
      <c r="F890" s="24"/>
      <c r="G890" s="24"/>
      <c r="H890" s="24"/>
      <c r="I890" s="24"/>
      <c r="J890" s="24"/>
      <c r="K890" s="105">
        <f>-SUM('[1]Hist&amp;Budget_WC'!DH$74:DH$75)</f>
        <v>0</v>
      </c>
      <c r="L890" s="105">
        <f>-SUM('[1]Hist&amp;Budget_WC'!DI$74:DI$75)</f>
        <v>0</v>
      </c>
      <c r="M890" s="105">
        <f>-SUM('[1]Hist&amp;Budget_WC'!DJ$74:DJ$75)</f>
        <v>0</v>
      </c>
      <c r="N890" s="106">
        <f>-SUM([1]Calcs_OthBiz!N$65:N$66)</f>
        <v>0</v>
      </c>
      <c r="O890" s="106">
        <f>-SUM([1]Calcs_OthBiz!O$65:O$66)</f>
        <v>0</v>
      </c>
      <c r="P890" s="106">
        <f>-SUM([1]Calcs_OthBiz!P$65:P$66)</f>
        <v>0</v>
      </c>
      <c r="Q890" s="106">
        <f>-SUM([1]Calcs_OthBiz!Q$65:Q$66)</f>
        <v>0</v>
      </c>
      <c r="R890" s="106">
        <f>-SUM([1]Calcs_OthBiz!R$65:R$66)</f>
        <v>0</v>
      </c>
      <c r="S890" s="106">
        <f>-SUM([1]Calcs_OthBiz!S$65:S$66)</f>
        <v>0</v>
      </c>
      <c r="T890" s="106">
        <f>-SUM([1]Calcs_OthBiz!T$65:T$66)</f>
        <v>0</v>
      </c>
      <c r="U890" s="106">
        <f>-SUM([1]Calcs_OthBiz!U$65:U$66)</f>
        <v>0</v>
      </c>
      <c r="V890" s="106">
        <f>-SUM([1]Calcs_OthBiz!V$65:V$66)</f>
        <v>0</v>
      </c>
      <c r="W890" s="106">
        <f>-SUM([1]Calcs_OthBiz!W$65:W$66)</f>
        <v>0</v>
      </c>
      <c r="X890" s="106">
        <f>-SUM([1]Calcs_OthBiz!X$65:X$66)</f>
        <v>0</v>
      </c>
      <c r="Y890" s="106">
        <f>-SUM([1]Calcs_OthBiz!Y$65:Y$66)</f>
        <v>0</v>
      </c>
      <c r="Z890" s="106">
        <f>-SUM([1]Calcs_OthBiz!Z$65:Z$66)</f>
        <v>0</v>
      </c>
      <c r="AA890" s="106">
        <f>-SUM([1]Calcs_OthBiz!AA$65:AA$66)</f>
        <v>0</v>
      </c>
      <c r="AB890" s="106">
        <f>-SUM([1]Calcs_OthBiz!AB$65:AB$66)</f>
        <v>0</v>
      </c>
      <c r="AC890" s="106">
        <f>-SUM([1]Calcs_OthBiz!AC$65:AC$66)</f>
        <v>0</v>
      </c>
      <c r="AD890" s="106">
        <f>-SUM([1]Calcs_OthBiz!AD$65:AD$66)</f>
        <v>0</v>
      </c>
      <c r="AE890" s="106">
        <f>-SUM([1]Calcs_OthBiz!AE$65:AE$66)</f>
        <v>0</v>
      </c>
      <c r="AF890" s="106">
        <f>-SUM([1]Calcs_OthBiz!AF$65:AF$66)</f>
        <v>0</v>
      </c>
      <c r="AG890" s="106">
        <f>-SUM([1]Calcs_OthBiz!AG$65:AG$66)</f>
        <v>0</v>
      </c>
      <c r="AH890" s="107">
        <f>-SUM([1]Calcs_OthBiz!AH$65:AH$66)</f>
        <v>0</v>
      </c>
    </row>
    <row r="891" spans="1:34" s="37" customFormat="1" ht="10.5" hidden="1" outlineLevel="2" x14ac:dyDescent="0.25">
      <c r="A891" s="34"/>
      <c r="B891" s="97"/>
      <c r="C891" s="98"/>
      <c r="D891" s="104" t="s">
        <v>60</v>
      </c>
      <c r="E891" s="24"/>
      <c r="F891" s="24"/>
      <c r="G891" s="24"/>
      <c r="H891" s="24"/>
      <c r="I891" s="24"/>
      <c r="J891" s="24"/>
      <c r="K891" s="105">
        <f>-SUM('[1]Hist&amp;Budget_WC'!DH$77,'[1]Hist&amp;Budget_WC'!DH$86,'[1]Hist&amp;Budget_WC'!DH$87)</f>
        <v>0</v>
      </c>
      <c r="L891" s="105">
        <f>-SUM('[1]Hist&amp;Budget_WC'!DI$77,'[1]Hist&amp;Budget_WC'!DI$86,'[1]Hist&amp;Budget_WC'!DI$87)</f>
        <v>0</v>
      </c>
      <c r="M891" s="105">
        <f>-SUM('[1]Hist&amp;Budget_WC'!DJ$77,'[1]Hist&amp;Budget_WC'!DJ$86,'[1]Hist&amp;Budget_WC'!DJ$87)</f>
        <v>0</v>
      </c>
      <c r="N891" s="106">
        <f>-SUM([1]Calcs_OthBiz!N$68,[1]Calcs_OthBiz!N$77,[1]Calcs_OthBiz!N$78)</f>
        <v>0</v>
      </c>
      <c r="O891" s="106">
        <f>-SUM([1]Calcs_OthBiz!O$68,[1]Calcs_OthBiz!O$77,[1]Calcs_OthBiz!O$78)</f>
        <v>0</v>
      </c>
      <c r="P891" s="106">
        <f>-SUM([1]Calcs_OthBiz!P$68,[1]Calcs_OthBiz!P$77,[1]Calcs_OthBiz!P$78)</f>
        <v>0</v>
      </c>
      <c r="Q891" s="106">
        <f>-SUM([1]Calcs_OthBiz!Q$68,[1]Calcs_OthBiz!Q$77,[1]Calcs_OthBiz!Q$78)</f>
        <v>0</v>
      </c>
      <c r="R891" s="106">
        <f>-SUM([1]Calcs_OthBiz!R$68,[1]Calcs_OthBiz!R$77,[1]Calcs_OthBiz!R$78)</f>
        <v>0</v>
      </c>
      <c r="S891" s="106">
        <f>-SUM([1]Calcs_OthBiz!S$68,[1]Calcs_OthBiz!S$77,[1]Calcs_OthBiz!S$78)</f>
        <v>0</v>
      </c>
      <c r="T891" s="106">
        <f>-SUM([1]Calcs_OthBiz!T$68,[1]Calcs_OthBiz!T$77,[1]Calcs_OthBiz!T$78)</f>
        <v>0</v>
      </c>
      <c r="U891" s="106">
        <f>-SUM([1]Calcs_OthBiz!U$68,[1]Calcs_OthBiz!U$77,[1]Calcs_OthBiz!U$78)</f>
        <v>0</v>
      </c>
      <c r="V891" s="106">
        <f>-SUM([1]Calcs_OthBiz!V$68,[1]Calcs_OthBiz!V$77,[1]Calcs_OthBiz!V$78)</f>
        <v>0</v>
      </c>
      <c r="W891" s="106">
        <f>-SUM([1]Calcs_OthBiz!W$68,[1]Calcs_OthBiz!W$77,[1]Calcs_OthBiz!W$78)</f>
        <v>0</v>
      </c>
      <c r="X891" s="106">
        <f>-SUM([1]Calcs_OthBiz!X$68,[1]Calcs_OthBiz!X$77,[1]Calcs_OthBiz!X$78)</f>
        <v>0</v>
      </c>
      <c r="Y891" s="106">
        <f>-SUM([1]Calcs_OthBiz!Y$68,[1]Calcs_OthBiz!Y$77,[1]Calcs_OthBiz!Y$78)</f>
        <v>0</v>
      </c>
      <c r="Z891" s="106">
        <f>-SUM([1]Calcs_OthBiz!Z$68,[1]Calcs_OthBiz!Z$77,[1]Calcs_OthBiz!Z$78)</f>
        <v>0</v>
      </c>
      <c r="AA891" s="106">
        <f>-SUM([1]Calcs_OthBiz!AA$68,[1]Calcs_OthBiz!AA$77,[1]Calcs_OthBiz!AA$78)</f>
        <v>0</v>
      </c>
      <c r="AB891" s="106">
        <f>-SUM([1]Calcs_OthBiz!AB$68,[1]Calcs_OthBiz!AB$77,[1]Calcs_OthBiz!AB$78)</f>
        <v>0</v>
      </c>
      <c r="AC891" s="106">
        <f>-SUM([1]Calcs_OthBiz!AC$68,[1]Calcs_OthBiz!AC$77,[1]Calcs_OthBiz!AC$78)</f>
        <v>0</v>
      </c>
      <c r="AD891" s="106">
        <f>-SUM([1]Calcs_OthBiz!AD$68,[1]Calcs_OthBiz!AD$77,[1]Calcs_OthBiz!AD$78)</f>
        <v>0</v>
      </c>
      <c r="AE891" s="106">
        <f>-SUM([1]Calcs_OthBiz!AE$68,[1]Calcs_OthBiz!AE$77,[1]Calcs_OthBiz!AE$78)</f>
        <v>0</v>
      </c>
      <c r="AF891" s="106">
        <f>-SUM([1]Calcs_OthBiz!AF$68,[1]Calcs_OthBiz!AF$77,[1]Calcs_OthBiz!AF$78)</f>
        <v>0</v>
      </c>
      <c r="AG891" s="106">
        <f>-SUM([1]Calcs_OthBiz!AG$68,[1]Calcs_OthBiz!AG$77,[1]Calcs_OthBiz!AG$78)</f>
        <v>0</v>
      </c>
      <c r="AH891" s="107">
        <f>-SUM([1]Calcs_OthBiz!AH$68,[1]Calcs_OthBiz!AH$77,[1]Calcs_OthBiz!AH$78)</f>
        <v>0</v>
      </c>
    </row>
    <row r="892" spans="1:34" s="37" customFormat="1" ht="10.5" hidden="1" outlineLevel="2" x14ac:dyDescent="0.25">
      <c r="A892" s="34"/>
      <c r="B892" s="97"/>
      <c r="C892" s="98"/>
      <c r="D892" s="104" t="s">
        <v>61</v>
      </c>
      <c r="E892" s="24"/>
      <c r="F892" s="24"/>
      <c r="G892" s="24"/>
      <c r="H892" s="24"/>
      <c r="I892" s="24"/>
      <c r="J892" s="24"/>
      <c r="K892" s="105">
        <f>-SUM('[1]Hist&amp;Budget_WC'!DH$76)</f>
        <v>0</v>
      </c>
      <c r="L892" s="105">
        <f>-SUM('[1]Hist&amp;Budget_WC'!DI$76)</f>
        <v>0</v>
      </c>
      <c r="M892" s="105">
        <f>-SUM('[1]Hist&amp;Budget_WC'!DJ$76)</f>
        <v>0</v>
      </c>
      <c r="N892" s="106">
        <f>-SUM([1]Calcs_OthBiz!N$67)</f>
        <v>0</v>
      </c>
      <c r="O892" s="106">
        <f>-SUM([1]Calcs_OthBiz!O$67)</f>
        <v>0</v>
      </c>
      <c r="P892" s="106">
        <f>-SUM([1]Calcs_OthBiz!P$67)</f>
        <v>0</v>
      </c>
      <c r="Q892" s="106">
        <f>-SUM([1]Calcs_OthBiz!Q$67)</f>
        <v>0</v>
      </c>
      <c r="R892" s="106">
        <f>-SUM([1]Calcs_OthBiz!R$67)</f>
        <v>0</v>
      </c>
      <c r="S892" s="106">
        <f>-SUM([1]Calcs_OthBiz!S$67)</f>
        <v>0</v>
      </c>
      <c r="T892" s="106">
        <f>-SUM([1]Calcs_OthBiz!T$67)</f>
        <v>0</v>
      </c>
      <c r="U892" s="106">
        <f>-SUM([1]Calcs_OthBiz!U$67)</f>
        <v>0</v>
      </c>
      <c r="V892" s="106">
        <f>-SUM([1]Calcs_OthBiz!V$67)</f>
        <v>0</v>
      </c>
      <c r="W892" s="106">
        <f>-SUM([1]Calcs_OthBiz!W$67)</f>
        <v>0</v>
      </c>
      <c r="X892" s="106">
        <f>-SUM([1]Calcs_OthBiz!X$67)</f>
        <v>0</v>
      </c>
      <c r="Y892" s="106">
        <f>-SUM([1]Calcs_OthBiz!Y$67)</f>
        <v>0</v>
      </c>
      <c r="Z892" s="106">
        <f>-SUM([1]Calcs_OthBiz!Z$67)</f>
        <v>0</v>
      </c>
      <c r="AA892" s="106">
        <f>-SUM([1]Calcs_OthBiz!AA$67)</f>
        <v>0</v>
      </c>
      <c r="AB892" s="106">
        <f>-SUM([1]Calcs_OthBiz!AB$67)</f>
        <v>0</v>
      </c>
      <c r="AC892" s="106">
        <f>-SUM([1]Calcs_OthBiz!AC$67)</f>
        <v>0</v>
      </c>
      <c r="AD892" s="106">
        <f>-SUM([1]Calcs_OthBiz!AD$67)</f>
        <v>0</v>
      </c>
      <c r="AE892" s="106">
        <f>-SUM([1]Calcs_OthBiz!AE$67)</f>
        <v>0</v>
      </c>
      <c r="AF892" s="106">
        <f>-SUM([1]Calcs_OthBiz!AF$67)</f>
        <v>0</v>
      </c>
      <c r="AG892" s="106">
        <f>-SUM([1]Calcs_OthBiz!AG$67)</f>
        <v>0</v>
      </c>
      <c r="AH892" s="107">
        <f>-SUM([1]Calcs_OthBiz!AH$67)</f>
        <v>0</v>
      </c>
    </row>
    <row r="893" spans="1:34" s="37" customFormat="1" ht="10.5" hidden="1" outlineLevel="2" x14ac:dyDescent="0.25">
      <c r="A893" s="34"/>
      <c r="B893" s="97"/>
      <c r="C893" s="98"/>
      <c r="D893" s="104" t="s">
        <v>62</v>
      </c>
      <c r="E893" s="24"/>
      <c r="F893" s="24"/>
      <c r="G893" s="24"/>
      <c r="H893" s="24"/>
      <c r="I893" s="24"/>
      <c r="J893" s="24"/>
      <c r="K893" s="105">
        <f>-SUM('[1]Hist&amp;Budget_WC'!DH$79:DH$81)</f>
        <v>0</v>
      </c>
      <c r="L893" s="105">
        <f>-SUM('[1]Hist&amp;Budget_WC'!DI$79:DI$81)</f>
        <v>0</v>
      </c>
      <c r="M893" s="105">
        <f>-SUM('[1]Hist&amp;Budget_WC'!DJ$79:DJ$81)</f>
        <v>0</v>
      </c>
      <c r="N893" s="106">
        <f>-SUM([1]Calcs_OthBiz!N$70:N$72)</f>
        <v>0</v>
      </c>
      <c r="O893" s="106">
        <f>-SUM([1]Calcs_OthBiz!O$70:O$72)</f>
        <v>0</v>
      </c>
      <c r="P893" s="106">
        <f>-SUM([1]Calcs_OthBiz!P$70:P$72)</f>
        <v>0</v>
      </c>
      <c r="Q893" s="106">
        <f>-SUM([1]Calcs_OthBiz!Q$70:Q$72)</f>
        <v>0</v>
      </c>
      <c r="R893" s="106">
        <f>-SUM([1]Calcs_OthBiz!R$70:R$72)</f>
        <v>0</v>
      </c>
      <c r="S893" s="106">
        <f>-SUM([1]Calcs_OthBiz!S$70:S$72)</f>
        <v>0</v>
      </c>
      <c r="T893" s="106">
        <f>-SUM([1]Calcs_OthBiz!T$70:T$72)</f>
        <v>0</v>
      </c>
      <c r="U893" s="106">
        <f>-SUM([1]Calcs_OthBiz!U$70:U$72)</f>
        <v>0</v>
      </c>
      <c r="V893" s="106">
        <f>-SUM([1]Calcs_OthBiz!V$70:V$72)</f>
        <v>0</v>
      </c>
      <c r="W893" s="106">
        <f>-SUM([1]Calcs_OthBiz!W$70:W$72)</f>
        <v>0</v>
      </c>
      <c r="X893" s="106">
        <f>-SUM([1]Calcs_OthBiz!X$70:X$72)</f>
        <v>0</v>
      </c>
      <c r="Y893" s="106">
        <f>-SUM([1]Calcs_OthBiz!Y$70:Y$72)</f>
        <v>0</v>
      </c>
      <c r="Z893" s="106">
        <f>-SUM([1]Calcs_OthBiz!Z$70:Z$72)</f>
        <v>0</v>
      </c>
      <c r="AA893" s="106">
        <f>-SUM([1]Calcs_OthBiz!AA$70:AA$72)</f>
        <v>0</v>
      </c>
      <c r="AB893" s="106">
        <f>-SUM([1]Calcs_OthBiz!AB$70:AB$72)</f>
        <v>0</v>
      </c>
      <c r="AC893" s="106">
        <f>-SUM([1]Calcs_OthBiz!AC$70:AC$72)</f>
        <v>0</v>
      </c>
      <c r="AD893" s="106">
        <f>-SUM([1]Calcs_OthBiz!AD$70:AD$72)</f>
        <v>0</v>
      </c>
      <c r="AE893" s="106">
        <f>-SUM([1]Calcs_OthBiz!AE$70:AE$72)</f>
        <v>0</v>
      </c>
      <c r="AF893" s="106">
        <f>-SUM([1]Calcs_OthBiz!AF$70:AF$72)</f>
        <v>0</v>
      </c>
      <c r="AG893" s="106">
        <f>-SUM([1]Calcs_OthBiz!AG$70:AG$72)</f>
        <v>0</v>
      </c>
      <c r="AH893" s="107">
        <f>-SUM([1]Calcs_OthBiz!AH$70:AH$72)</f>
        <v>0</v>
      </c>
    </row>
    <row r="894" spans="1:34" s="37" customFormat="1" ht="10.5" hidden="1" outlineLevel="2" x14ac:dyDescent="0.25">
      <c r="A894" s="34"/>
      <c r="B894" s="97"/>
      <c r="C894" s="98"/>
      <c r="D894" s="104" t="s">
        <v>63</v>
      </c>
      <c r="E894" s="24"/>
      <c r="F894" s="24"/>
      <c r="G894" s="24"/>
      <c r="H894" s="24"/>
      <c r="I894" s="24"/>
      <c r="J894" s="24"/>
      <c r="K894" s="105">
        <f>-(MIN(0,'[1]Hist&amp;Budget_WC'!DH$104)+MIN(0,'[1]Hist&amp;Budget_WC'!DH$105)+MIN(0,'[1]Hist&amp;Budget_WC'!DH$108)+MIN(0,'[1]Hist&amp;Budget_WC'!DH$109)+MIN(0,'[1]Hist&amp;Budget_WC'!DH$110))</f>
        <v>0</v>
      </c>
      <c r="L894" s="105">
        <f>-(MIN(0,'[1]Hist&amp;Budget_WC'!DI$104)+MIN(0,'[1]Hist&amp;Budget_WC'!DI$105)+MIN(0,'[1]Hist&amp;Budget_WC'!DI$108)+MIN(0,'[1]Hist&amp;Budget_WC'!DI$109)+MIN(0,'[1]Hist&amp;Budget_WC'!DI$110))</f>
        <v>0</v>
      </c>
      <c r="M894" s="105">
        <f>-(MIN(0,'[1]Hist&amp;Budget_WC'!DJ$104)+MIN(0,'[1]Hist&amp;Budget_WC'!DJ$105)+MIN(0,'[1]Hist&amp;Budget_WC'!DJ$108)+MIN(0,'[1]Hist&amp;Budget_WC'!DJ$109)+MIN(0,'[1]Hist&amp;Budget_WC'!DJ$110))</f>
        <v>0</v>
      </c>
      <c r="N894" s="106">
        <f>-(MIN(0,[1]Calcs_OthBiz!N$94)+MIN(0,[1]Calcs_OthBiz!N$95)+MIN(0,[1]Calcs_OthBiz!N$98)+MIN(0,[1]Calcs_OthBiz!N$99)+MIN(0,[1]Calcs_OthBiz!N$100))</f>
        <v>0</v>
      </c>
      <c r="O894" s="106">
        <f>-(MIN(0,[1]Calcs_OthBiz!O$94)+MIN(0,[1]Calcs_OthBiz!O$95)+MIN(0,[1]Calcs_OthBiz!O$98)+MIN(0,[1]Calcs_OthBiz!O$99)+MIN(0,[1]Calcs_OthBiz!O$100))</f>
        <v>0</v>
      </c>
      <c r="P894" s="106">
        <f>-(MIN(0,[1]Calcs_OthBiz!P$94)+MIN(0,[1]Calcs_OthBiz!P$95)+MIN(0,[1]Calcs_OthBiz!P$98)+MIN(0,[1]Calcs_OthBiz!P$99)+MIN(0,[1]Calcs_OthBiz!P$100))</f>
        <v>0</v>
      </c>
      <c r="Q894" s="106">
        <f>-(MIN(0,[1]Calcs_OthBiz!Q$94)+MIN(0,[1]Calcs_OthBiz!Q$95)+MIN(0,[1]Calcs_OthBiz!Q$98)+MIN(0,[1]Calcs_OthBiz!Q$99)+MIN(0,[1]Calcs_OthBiz!Q$100))</f>
        <v>0</v>
      </c>
      <c r="R894" s="106">
        <f>-(MIN(0,[1]Calcs_OthBiz!R$94)+MIN(0,[1]Calcs_OthBiz!R$95)+MIN(0,[1]Calcs_OthBiz!R$98)+MIN(0,[1]Calcs_OthBiz!R$99)+MIN(0,[1]Calcs_OthBiz!R$100))</f>
        <v>0</v>
      </c>
      <c r="S894" s="106">
        <f>-(MIN(0,[1]Calcs_OthBiz!S$94)+MIN(0,[1]Calcs_OthBiz!S$95)+MIN(0,[1]Calcs_OthBiz!S$98)+MIN(0,[1]Calcs_OthBiz!S$99)+MIN(0,[1]Calcs_OthBiz!S$100))</f>
        <v>0</v>
      </c>
      <c r="T894" s="106">
        <f>-(MIN(0,[1]Calcs_OthBiz!T$94)+MIN(0,[1]Calcs_OthBiz!T$95)+MIN(0,[1]Calcs_OthBiz!T$98)+MIN(0,[1]Calcs_OthBiz!T$99)+MIN(0,[1]Calcs_OthBiz!T$100))</f>
        <v>0</v>
      </c>
      <c r="U894" s="106">
        <f>-(MIN(0,[1]Calcs_OthBiz!U$94)+MIN(0,[1]Calcs_OthBiz!U$95)+MIN(0,[1]Calcs_OthBiz!U$98)+MIN(0,[1]Calcs_OthBiz!U$99)+MIN(0,[1]Calcs_OthBiz!U$100))</f>
        <v>0</v>
      </c>
      <c r="V894" s="106">
        <f>-(MIN(0,[1]Calcs_OthBiz!V$94)+MIN(0,[1]Calcs_OthBiz!V$95)+MIN(0,[1]Calcs_OthBiz!V$98)+MIN(0,[1]Calcs_OthBiz!V$99)+MIN(0,[1]Calcs_OthBiz!V$100))</f>
        <v>0</v>
      </c>
      <c r="W894" s="106">
        <f>-(MIN(0,[1]Calcs_OthBiz!W$94)+MIN(0,[1]Calcs_OthBiz!W$95)+MIN(0,[1]Calcs_OthBiz!W$98)+MIN(0,[1]Calcs_OthBiz!W$99)+MIN(0,[1]Calcs_OthBiz!W$100))</f>
        <v>0</v>
      </c>
      <c r="X894" s="106">
        <f>-(MIN(0,[1]Calcs_OthBiz!X$94)+MIN(0,[1]Calcs_OthBiz!X$95)+MIN(0,[1]Calcs_OthBiz!X$98)+MIN(0,[1]Calcs_OthBiz!X$99)+MIN(0,[1]Calcs_OthBiz!X$100))</f>
        <v>0</v>
      </c>
      <c r="Y894" s="106">
        <f>-(MIN(0,[1]Calcs_OthBiz!Y$94)+MIN(0,[1]Calcs_OthBiz!Y$95)+MIN(0,[1]Calcs_OthBiz!Y$98)+MIN(0,[1]Calcs_OthBiz!Y$99)+MIN(0,[1]Calcs_OthBiz!Y$100))</f>
        <v>0</v>
      </c>
      <c r="Z894" s="106">
        <f>-(MIN(0,[1]Calcs_OthBiz!Z$94)+MIN(0,[1]Calcs_OthBiz!Z$95)+MIN(0,[1]Calcs_OthBiz!Z$98)+MIN(0,[1]Calcs_OthBiz!Z$99)+MIN(0,[1]Calcs_OthBiz!Z$100))</f>
        <v>0</v>
      </c>
      <c r="AA894" s="106">
        <f>-(MIN(0,[1]Calcs_OthBiz!AA$94)+MIN(0,[1]Calcs_OthBiz!AA$95)+MIN(0,[1]Calcs_OthBiz!AA$98)+MIN(0,[1]Calcs_OthBiz!AA$99)+MIN(0,[1]Calcs_OthBiz!AA$100))</f>
        <v>0</v>
      </c>
      <c r="AB894" s="106">
        <f>-(MIN(0,[1]Calcs_OthBiz!AB$94)+MIN(0,[1]Calcs_OthBiz!AB$95)+MIN(0,[1]Calcs_OthBiz!AB$98)+MIN(0,[1]Calcs_OthBiz!AB$99)+MIN(0,[1]Calcs_OthBiz!AB$100))</f>
        <v>0</v>
      </c>
      <c r="AC894" s="106">
        <f>-(MIN(0,[1]Calcs_OthBiz!AC$94)+MIN(0,[1]Calcs_OthBiz!AC$95)+MIN(0,[1]Calcs_OthBiz!AC$98)+MIN(0,[1]Calcs_OthBiz!AC$99)+MIN(0,[1]Calcs_OthBiz!AC$100))</f>
        <v>0</v>
      </c>
      <c r="AD894" s="106">
        <f>-(MIN(0,[1]Calcs_OthBiz!AD$94)+MIN(0,[1]Calcs_OthBiz!AD$95)+MIN(0,[1]Calcs_OthBiz!AD$98)+MIN(0,[1]Calcs_OthBiz!AD$99)+MIN(0,[1]Calcs_OthBiz!AD$100))</f>
        <v>0</v>
      </c>
      <c r="AE894" s="106">
        <f>-(MIN(0,[1]Calcs_OthBiz!AE$94)+MIN(0,[1]Calcs_OthBiz!AE$95)+MIN(0,[1]Calcs_OthBiz!AE$98)+MIN(0,[1]Calcs_OthBiz!AE$99)+MIN(0,[1]Calcs_OthBiz!AE$100))</f>
        <v>0</v>
      </c>
      <c r="AF894" s="106">
        <f>-(MIN(0,[1]Calcs_OthBiz!AF$94)+MIN(0,[1]Calcs_OthBiz!AF$95)+MIN(0,[1]Calcs_OthBiz!AF$98)+MIN(0,[1]Calcs_OthBiz!AF$99)+MIN(0,[1]Calcs_OthBiz!AF$100))</f>
        <v>0</v>
      </c>
      <c r="AG894" s="106">
        <f>-(MIN(0,[1]Calcs_OthBiz!AG$94)+MIN(0,[1]Calcs_OthBiz!AG$95)+MIN(0,[1]Calcs_OthBiz!AG$98)+MIN(0,[1]Calcs_OthBiz!AG$99)+MIN(0,[1]Calcs_OthBiz!AG$100))</f>
        <v>0</v>
      </c>
      <c r="AH894" s="107">
        <f>-(MIN(0,[1]Calcs_OthBiz!AH$94)+MIN(0,[1]Calcs_OthBiz!AH$95)+MIN(0,[1]Calcs_OthBiz!AH$98)+MIN(0,[1]Calcs_OthBiz!AH$99)+MIN(0,[1]Calcs_OthBiz!AH$100))</f>
        <v>0</v>
      </c>
    </row>
    <row r="895" spans="1:34" s="37" customFormat="1" ht="10.5" hidden="1" outlineLevel="2" x14ac:dyDescent="0.25">
      <c r="A895" s="34"/>
      <c r="B895" s="97"/>
      <c r="C895" s="98"/>
      <c r="D895" s="104" t="s">
        <v>64</v>
      </c>
      <c r="E895" s="24"/>
      <c r="F895" s="24"/>
      <c r="G895" s="24"/>
      <c r="H895" s="24"/>
      <c r="I895" s="24"/>
      <c r="J895" s="24"/>
      <c r="K895" s="105">
        <f>-MIN(0,'[1]Hist&amp;Budget_WC'!DH$111)</f>
        <v>0</v>
      </c>
      <c r="L895" s="105">
        <f>-MIN(0,'[1]Hist&amp;Budget_WC'!DI$111)</f>
        <v>0</v>
      </c>
      <c r="M895" s="105">
        <f>-MIN(0,'[1]Hist&amp;Budget_WC'!DJ$111)</f>
        <v>0</v>
      </c>
      <c r="N895" s="106">
        <f>-MIN(0,[1]Calcs_OthBiz!N$101)</f>
        <v>0</v>
      </c>
      <c r="O895" s="106">
        <f>-MIN(0,[1]Calcs_OthBiz!O$101)</f>
        <v>0</v>
      </c>
      <c r="P895" s="106">
        <f>-MIN(0,[1]Calcs_OthBiz!P$101)</f>
        <v>0</v>
      </c>
      <c r="Q895" s="106">
        <f>-MIN(0,[1]Calcs_OthBiz!Q$101)</f>
        <v>0</v>
      </c>
      <c r="R895" s="106">
        <f>-MIN(0,[1]Calcs_OthBiz!R$101)</f>
        <v>0</v>
      </c>
      <c r="S895" s="106">
        <f>-MIN(0,[1]Calcs_OthBiz!S$101)</f>
        <v>0</v>
      </c>
      <c r="T895" s="106">
        <f>-MIN(0,[1]Calcs_OthBiz!T$101)</f>
        <v>0</v>
      </c>
      <c r="U895" s="106">
        <f>-MIN(0,[1]Calcs_OthBiz!U$101)</f>
        <v>0</v>
      </c>
      <c r="V895" s="106">
        <f>-MIN(0,[1]Calcs_OthBiz!V$101)</f>
        <v>0</v>
      </c>
      <c r="W895" s="106">
        <f>-MIN(0,[1]Calcs_OthBiz!W$101)</f>
        <v>0</v>
      </c>
      <c r="X895" s="106">
        <f>-MIN(0,[1]Calcs_OthBiz!X$101)</f>
        <v>0</v>
      </c>
      <c r="Y895" s="106">
        <f>-MIN(0,[1]Calcs_OthBiz!Y$101)</f>
        <v>0</v>
      </c>
      <c r="Z895" s="106">
        <f>-MIN(0,[1]Calcs_OthBiz!Z$101)</f>
        <v>0</v>
      </c>
      <c r="AA895" s="106">
        <f>-MIN(0,[1]Calcs_OthBiz!AA$101)</f>
        <v>0</v>
      </c>
      <c r="AB895" s="106">
        <f>-MIN(0,[1]Calcs_OthBiz!AB$101)</f>
        <v>0</v>
      </c>
      <c r="AC895" s="106">
        <f>-MIN(0,[1]Calcs_OthBiz!AC$101)</f>
        <v>0</v>
      </c>
      <c r="AD895" s="106">
        <f>-MIN(0,[1]Calcs_OthBiz!AD$101)</f>
        <v>0</v>
      </c>
      <c r="AE895" s="106">
        <f>-MIN(0,[1]Calcs_OthBiz!AE$101)</f>
        <v>0</v>
      </c>
      <c r="AF895" s="106">
        <f>-MIN(0,[1]Calcs_OthBiz!AF$101)</f>
        <v>0</v>
      </c>
      <c r="AG895" s="106">
        <f>-MIN(0,[1]Calcs_OthBiz!AG$101)</f>
        <v>0</v>
      </c>
      <c r="AH895" s="107">
        <f>-MIN(0,[1]Calcs_OthBiz!AH$101)</f>
        <v>0</v>
      </c>
    </row>
    <row r="896" spans="1:34" s="37" customFormat="1" ht="10.5" hidden="1" outlineLevel="2" x14ac:dyDescent="0.25">
      <c r="A896" s="34"/>
      <c r="B896" s="97"/>
      <c r="C896" s="98"/>
      <c r="D896" s="104" t="s">
        <v>65</v>
      </c>
      <c r="E896" s="24"/>
      <c r="F896" s="24"/>
      <c r="G896" s="24"/>
      <c r="H896" s="24"/>
      <c r="I896" s="24"/>
      <c r="J896" s="24"/>
      <c r="K896" s="105">
        <f>-SUM('[1]Hist&amp;Budget_WC'!DH$78,'[1]Hist&amp;Budget_WC'!DH$82:DH$85,'[1]Hist&amp;Budget_WC'!DH$88:DH$96,'[1]Hist&amp;Budget_WC'!DH$107,'[1]Hist&amp;Budget_WC'!DH$112:DH$117)</f>
        <v>0</v>
      </c>
      <c r="L896" s="105">
        <f>-SUM('[1]Hist&amp;Budget_WC'!DI$78,'[1]Hist&amp;Budget_WC'!DI$82:DI$85,'[1]Hist&amp;Budget_WC'!DI$88:DI$96,'[1]Hist&amp;Budget_WC'!DI$107,'[1]Hist&amp;Budget_WC'!DI$112:DI$117)</f>
        <v>0</v>
      </c>
      <c r="M896" s="105">
        <f>-SUM('[1]Hist&amp;Budget_WC'!DJ$78,'[1]Hist&amp;Budget_WC'!DJ$82:DJ$85,'[1]Hist&amp;Budget_WC'!DJ$88:DJ$96,'[1]Hist&amp;Budget_WC'!DJ$107,'[1]Hist&amp;Budget_WC'!DJ$112:DJ$117)</f>
        <v>0</v>
      </c>
      <c r="N896" s="106">
        <f>-SUM([1]Calcs_OthBiz!N$69,[1]Calcs_OthBiz!N$73:N$76,[1]Calcs_OthBiz!N$79:N$87,[1]Calcs_OthBiz!N$97,[1]Calcs_OthBiz!N$102:N$107)</f>
        <v>0</v>
      </c>
      <c r="O896" s="106">
        <f>-SUM([1]Calcs_OthBiz!O$69,[1]Calcs_OthBiz!O$73:O$76,[1]Calcs_OthBiz!O$79:O$87,[1]Calcs_OthBiz!O$97,[1]Calcs_OthBiz!O$102:O$107)</f>
        <v>0</v>
      </c>
      <c r="P896" s="106">
        <f>-SUM([1]Calcs_OthBiz!P$69,[1]Calcs_OthBiz!P$73:P$76,[1]Calcs_OthBiz!P$79:P$87,[1]Calcs_OthBiz!P$97,[1]Calcs_OthBiz!P$102:P$107)</f>
        <v>0</v>
      </c>
      <c r="Q896" s="106">
        <f>-SUM([1]Calcs_OthBiz!Q$69,[1]Calcs_OthBiz!Q$73:Q$76,[1]Calcs_OthBiz!Q$79:Q$87,[1]Calcs_OthBiz!Q$97,[1]Calcs_OthBiz!Q$102:Q$107)</f>
        <v>0</v>
      </c>
      <c r="R896" s="106">
        <f>-SUM([1]Calcs_OthBiz!R$69,[1]Calcs_OthBiz!R$73:R$76,[1]Calcs_OthBiz!R$79:R$87,[1]Calcs_OthBiz!R$97,[1]Calcs_OthBiz!R$102:R$107)</f>
        <v>0</v>
      </c>
      <c r="S896" s="106">
        <f>-SUM([1]Calcs_OthBiz!S$69,[1]Calcs_OthBiz!S$73:S$76,[1]Calcs_OthBiz!S$79:S$87,[1]Calcs_OthBiz!S$97,[1]Calcs_OthBiz!S$102:S$107)</f>
        <v>0</v>
      </c>
      <c r="T896" s="106">
        <f>-SUM([1]Calcs_OthBiz!T$69,[1]Calcs_OthBiz!T$73:T$76,[1]Calcs_OthBiz!T$79:T$87,[1]Calcs_OthBiz!T$97,[1]Calcs_OthBiz!T$102:T$107)</f>
        <v>0</v>
      </c>
      <c r="U896" s="106">
        <f>-SUM([1]Calcs_OthBiz!U$69,[1]Calcs_OthBiz!U$73:U$76,[1]Calcs_OthBiz!U$79:U$87,[1]Calcs_OthBiz!U$97,[1]Calcs_OthBiz!U$102:U$107)</f>
        <v>0</v>
      </c>
      <c r="V896" s="106">
        <f>-SUM([1]Calcs_OthBiz!V$69,[1]Calcs_OthBiz!V$73:V$76,[1]Calcs_OthBiz!V$79:V$87,[1]Calcs_OthBiz!V$97,[1]Calcs_OthBiz!V$102:V$107)</f>
        <v>0</v>
      </c>
      <c r="W896" s="106">
        <f>-SUM([1]Calcs_OthBiz!W$69,[1]Calcs_OthBiz!W$73:W$76,[1]Calcs_OthBiz!W$79:W$87,[1]Calcs_OthBiz!W$97,[1]Calcs_OthBiz!W$102:W$107)</f>
        <v>0</v>
      </c>
      <c r="X896" s="106">
        <f>-SUM([1]Calcs_OthBiz!X$69,[1]Calcs_OthBiz!X$73:X$76,[1]Calcs_OthBiz!X$79:X$87,[1]Calcs_OthBiz!X$97,[1]Calcs_OthBiz!X$102:X$107)</f>
        <v>0</v>
      </c>
      <c r="Y896" s="106">
        <f>-SUM([1]Calcs_OthBiz!Y$69,[1]Calcs_OthBiz!Y$73:Y$76,[1]Calcs_OthBiz!Y$79:Y$87,[1]Calcs_OthBiz!Y$97,[1]Calcs_OthBiz!Y$102:Y$107)</f>
        <v>0</v>
      </c>
      <c r="Z896" s="106">
        <f>-SUM([1]Calcs_OthBiz!Z$69,[1]Calcs_OthBiz!Z$73:Z$76,[1]Calcs_OthBiz!Z$79:Z$87,[1]Calcs_OthBiz!Z$97,[1]Calcs_OthBiz!Z$102:Z$107)</f>
        <v>0</v>
      </c>
      <c r="AA896" s="106">
        <f>-SUM([1]Calcs_OthBiz!AA$69,[1]Calcs_OthBiz!AA$73:AA$76,[1]Calcs_OthBiz!AA$79:AA$87,[1]Calcs_OthBiz!AA$97,[1]Calcs_OthBiz!AA$102:AA$107)</f>
        <v>0</v>
      </c>
      <c r="AB896" s="106">
        <f>-SUM([1]Calcs_OthBiz!AB$69,[1]Calcs_OthBiz!AB$73:AB$76,[1]Calcs_OthBiz!AB$79:AB$87,[1]Calcs_OthBiz!AB$97,[1]Calcs_OthBiz!AB$102:AB$107)</f>
        <v>0</v>
      </c>
      <c r="AC896" s="106">
        <f>-SUM([1]Calcs_OthBiz!AC$69,[1]Calcs_OthBiz!AC$73:AC$76,[1]Calcs_OthBiz!AC$79:AC$87,[1]Calcs_OthBiz!AC$97,[1]Calcs_OthBiz!AC$102:AC$107)</f>
        <v>0</v>
      </c>
      <c r="AD896" s="106">
        <f>-SUM([1]Calcs_OthBiz!AD$69,[1]Calcs_OthBiz!AD$73:AD$76,[1]Calcs_OthBiz!AD$79:AD$87,[1]Calcs_OthBiz!AD$97,[1]Calcs_OthBiz!AD$102:AD$107)</f>
        <v>0</v>
      </c>
      <c r="AE896" s="106">
        <f>-SUM([1]Calcs_OthBiz!AE$69,[1]Calcs_OthBiz!AE$73:AE$76,[1]Calcs_OthBiz!AE$79:AE$87,[1]Calcs_OthBiz!AE$97,[1]Calcs_OthBiz!AE$102:AE$107)</f>
        <v>0</v>
      </c>
      <c r="AF896" s="106">
        <f>-SUM([1]Calcs_OthBiz!AF$69,[1]Calcs_OthBiz!AF$73:AF$76,[1]Calcs_OthBiz!AF$79:AF$87,[1]Calcs_OthBiz!AF$97,[1]Calcs_OthBiz!AF$102:AF$107)</f>
        <v>0</v>
      </c>
      <c r="AG896" s="106">
        <f>-SUM([1]Calcs_OthBiz!AG$69,[1]Calcs_OthBiz!AG$73:AG$76,[1]Calcs_OthBiz!AG$79:AG$87,[1]Calcs_OthBiz!AG$97,[1]Calcs_OthBiz!AG$102:AG$107)</f>
        <v>0</v>
      </c>
      <c r="AH896" s="107">
        <f>-SUM([1]Calcs_OthBiz!AH$69,[1]Calcs_OthBiz!AH$73:AH$76,[1]Calcs_OthBiz!AH$79:AH$87,[1]Calcs_OthBiz!AH$97,[1]Calcs_OthBiz!AH$102:AH$107)</f>
        <v>0</v>
      </c>
    </row>
    <row r="897" spans="1:34" s="37" customFormat="1" ht="10.5" hidden="1" outlineLevel="2" x14ac:dyDescent="0.25">
      <c r="A897" s="34"/>
      <c r="B897" s="97"/>
      <c r="C897" s="98"/>
      <c r="D897" s="108" t="s">
        <v>66</v>
      </c>
      <c r="E897" s="109"/>
      <c r="F897" s="109"/>
      <c r="G897" s="109"/>
      <c r="H897" s="109"/>
      <c r="I897" s="109"/>
      <c r="J897" s="109"/>
      <c r="K897" s="110">
        <f t="shared" ref="K897:AH897" si="153">SUM(K890:K896)</f>
        <v>0</v>
      </c>
      <c r="L897" s="110">
        <f t="shared" si="153"/>
        <v>0</v>
      </c>
      <c r="M897" s="110">
        <f t="shared" si="153"/>
        <v>0</v>
      </c>
      <c r="N897" s="111">
        <f t="shared" si="153"/>
        <v>0</v>
      </c>
      <c r="O897" s="111">
        <f t="shared" si="153"/>
        <v>0</v>
      </c>
      <c r="P897" s="111">
        <f t="shared" si="153"/>
        <v>0</v>
      </c>
      <c r="Q897" s="111">
        <f t="shared" si="153"/>
        <v>0</v>
      </c>
      <c r="R897" s="111">
        <f t="shared" si="153"/>
        <v>0</v>
      </c>
      <c r="S897" s="111">
        <f t="shared" si="153"/>
        <v>0</v>
      </c>
      <c r="T897" s="111">
        <f t="shared" si="153"/>
        <v>0</v>
      </c>
      <c r="U897" s="111">
        <f t="shared" si="153"/>
        <v>0</v>
      </c>
      <c r="V897" s="111">
        <f t="shared" si="153"/>
        <v>0</v>
      </c>
      <c r="W897" s="111">
        <f t="shared" si="153"/>
        <v>0</v>
      </c>
      <c r="X897" s="111">
        <f t="shared" si="153"/>
        <v>0</v>
      </c>
      <c r="Y897" s="111">
        <f t="shared" si="153"/>
        <v>0</v>
      </c>
      <c r="Z897" s="111">
        <f t="shared" si="153"/>
        <v>0</v>
      </c>
      <c r="AA897" s="111">
        <f t="shared" si="153"/>
        <v>0</v>
      </c>
      <c r="AB897" s="111">
        <f t="shared" si="153"/>
        <v>0</v>
      </c>
      <c r="AC897" s="111">
        <f t="shared" si="153"/>
        <v>0</v>
      </c>
      <c r="AD897" s="111">
        <f t="shared" si="153"/>
        <v>0</v>
      </c>
      <c r="AE897" s="111">
        <f t="shared" si="153"/>
        <v>0</v>
      </c>
      <c r="AF897" s="111">
        <f t="shared" si="153"/>
        <v>0</v>
      </c>
      <c r="AG897" s="111">
        <f t="shared" si="153"/>
        <v>0</v>
      </c>
      <c r="AH897" s="112">
        <f t="shared" si="153"/>
        <v>0</v>
      </c>
    </row>
    <row r="898" spans="1:34" s="37" customFormat="1" ht="10.5" hidden="1" outlineLevel="2" x14ac:dyDescent="0.25">
      <c r="A898" s="34"/>
      <c r="B898" s="97"/>
      <c r="C898" s="98"/>
      <c r="D898" s="104"/>
      <c r="E898" s="24"/>
      <c r="F898" s="24"/>
      <c r="G898" s="24"/>
      <c r="H898" s="24"/>
      <c r="I898" s="24"/>
      <c r="J898" s="24"/>
      <c r="K898" s="105"/>
      <c r="L898" s="105"/>
      <c r="M898" s="105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  <c r="AA898" s="106"/>
      <c r="AB898" s="106"/>
      <c r="AC898" s="106"/>
      <c r="AD898" s="106"/>
      <c r="AE898" s="106"/>
      <c r="AF898" s="106"/>
      <c r="AG898" s="106"/>
      <c r="AH898" s="107"/>
    </row>
    <row r="899" spans="1:34" s="37" customFormat="1" ht="11" hidden="1" outlineLevel="2" thickBot="1" x14ac:dyDescent="0.3">
      <c r="A899" s="34"/>
      <c r="B899" s="97"/>
      <c r="C899" s="98"/>
      <c r="D899" s="114" t="s">
        <v>67</v>
      </c>
      <c r="E899" s="115"/>
      <c r="F899" s="115"/>
      <c r="G899" s="115"/>
      <c r="H899" s="115"/>
      <c r="I899" s="115"/>
      <c r="J899" s="115"/>
      <c r="K899" s="116">
        <f t="shared" ref="K899:AH899" si="154">K887-K897</f>
        <v>0</v>
      </c>
      <c r="L899" s="116">
        <f t="shared" si="154"/>
        <v>0</v>
      </c>
      <c r="M899" s="116">
        <f t="shared" si="154"/>
        <v>0</v>
      </c>
      <c r="N899" s="117">
        <f t="shared" si="154"/>
        <v>0</v>
      </c>
      <c r="O899" s="117">
        <f t="shared" si="154"/>
        <v>0</v>
      </c>
      <c r="P899" s="117">
        <f t="shared" si="154"/>
        <v>0</v>
      </c>
      <c r="Q899" s="117">
        <f t="shared" si="154"/>
        <v>0</v>
      </c>
      <c r="R899" s="117">
        <f t="shared" si="154"/>
        <v>0</v>
      </c>
      <c r="S899" s="117">
        <f t="shared" si="154"/>
        <v>0</v>
      </c>
      <c r="T899" s="117">
        <f t="shared" si="154"/>
        <v>0</v>
      </c>
      <c r="U899" s="117">
        <f t="shared" si="154"/>
        <v>0</v>
      </c>
      <c r="V899" s="117">
        <f t="shared" si="154"/>
        <v>0</v>
      </c>
      <c r="W899" s="117">
        <f t="shared" si="154"/>
        <v>0</v>
      </c>
      <c r="X899" s="117">
        <f t="shared" si="154"/>
        <v>0</v>
      </c>
      <c r="Y899" s="117">
        <f t="shared" si="154"/>
        <v>0</v>
      </c>
      <c r="Z899" s="117">
        <f t="shared" si="154"/>
        <v>0</v>
      </c>
      <c r="AA899" s="117">
        <f t="shared" si="154"/>
        <v>0</v>
      </c>
      <c r="AB899" s="117">
        <f t="shared" si="154"/>
        <v>0</v>
      </c>
      <c r="AC899" s="117">
        <f t="shared" si="154"/>
        <v>0</v>
      </c>
      <c r="AD899" s="117">
        <f t="shared" si="154"/>
        <v>0</v>
      </c>
      <c r="AE899" s="117">
        <f t="shared" si="154"/>
        <v>0</v>
      </c>
      <c r="AF899" s="117">
        <f t="shared" si="154"/>
        <v>0</v>
      </c>
      <c r="AG899" s="117">
        <f t="shared" si="154"/>
        <v>0</v>
      </c>
      <c r="AH899" s="118">
        <f t="shared" si="154"/>
        <v>0</v>
      </c>
    </row>
    <row r="900" spans="1:34" s="37" customFormat="1" ht="11" hidden="1" outlineLevel="2" thickTop="1" x14ac:dyDescent="0.25">
      <c r="A900" s="34"/>
      <c r="B900" s="97"/>
      <c r="C900" s="98"/>
      <c r="D900" s="119"/>
      <c r="E900" s="24"/>
      <c r="F900" s="24"/>
      <c r="G900" s="24"/>
      <c r="H900" s="24"/>
      <c r="I900" s="24"/>
      <c r="J900" s="24"/>
      <c r="K900" s="105"/>
      <c r="L900" s="105"/>
      <c r="M900" s="105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  <c r="AA900" s="106"/>
      <c r="AB900" s="106"/>
      <c r="AC900" s="106"/>
      <c r="AD900" s="106"/>
      <c r="AE900" s="106"/>
      <c r="AF900" s="106"/>
      <c r="AG900" s="106"/>
      <c r="AH900" s="107"/>
    </row>
    <row r="901" spans="1:34" s="37" customFormat="1" ht="21.5" hidden="1" outlineLevel="2" thickBot="1" x14ac:dyDescent="0.3">
      <c r="A901" s="34"/>
      <c r="B901" s="97"/>
      <c r="C901" s="98"/>
      <c r="D901" s="120" t="s">
        <v>68</v>
      </c>
      <c r="E901" s="121"/>
      <c r="F901" s="121"/>
      <c r="G901" s="121"/>
      <c r="H901" s="121"/>
      <c r="I901" s="121"/>
      <c r="J901" s="121"/>
      <c r="K901" s="122">
        <f t="shared" ref="K901:AH901" si="155">K899-SUM(K882:K883)</f>
        <v>0</v>
      </c>
      <c r="L901" s="122">
        <f t="shared" si="155"/>
        <v>0</v>
      </c>
      <c r="M901" s="122">
        <f t="shared" si="155"/>
        <v>0</v>
      </c>
      <c r="N901" s="123">
        <f t="shared" si="155"/>
        <v>0</v>
      </c>
      <c r="O901" s="123">
        <f t="shared" si="155"/>
        <v>0</v>
      </c>
      <c r="P901" s="123">
        <f t="shared" si="155"/>
        <v>0</v>
      </c>
      <c r="Q901" s="123">
        <f t="shared" si="155"/>
        <v>0</v>
      </c>
      <c r="R901" s="123">
        <f t="shared" si="155"/>
        <v>0</v>
      </c>
      <c r="S901" s="123">
        <f t="shared" si="155"/>
        <v>0</v>
      </c>
      <c r="T901" s="123">
        <f t="shared" si="155"/>
        <v>0</v>
      </c>
      <c r="U901" s="123">
        <f t="shared" si="155"/>
        <v>0</v>
      </c>
      <c r="V901" s="123">
        <f t="shared" si="155"/>
        <v>0</v>
      </c>
      <c r="W901" s="123">
        <f t="shared" si="155"/>
        <v>0</v>
      </c>
      <c r="X901" s="123">
        <f t="shared" si="155"/>
        <v>0</v>
      </c>
      <c r="Y901" s="123">
        <f t="shared" si="155"/>
        <v>0</v>
      </c>
      <c r="Z901" s="123">
        <f t="shared" si="155"/>
        <v>0</v>
      </c>
      <c r="AA901" s="123">
        <f t="shared" si="155"/>
        <v>0</v>
      </c>
      <c r="AB901" s="123">
        <f t="shared" si="155"/>
        <v>0</v>
      </c>
      <c r="AC901" s="123">
        <f t="shared" si="155"/>
        <v>0</v>
      </c>
      <c r="AD901" s="123">
        <f t="shared" si="155"/>
        <v>0</v>
      </c>
      <c r="AE901" s="123">
        <f t="shared" si="155"/>
        <v>0</v>
      </c>
      <c r="AF901" s="123">
        <f t="shared" si="155"/>
        <v>0</v>
      </c>
      <c r="AG901" s="123">
        <f t="shared" si="155"/>
        <v>0</v>
      </c>
      <c r="AH901" s="124">
        <f t="shared" si="155"/>
        <v>0</v>
      </c>
    </row>
    <row r="902" spans="1:34" s="37" customFormat="1" ht="10.5" hidden="1" outlineLevel="2" x14ac:dyDescent="0.25">
      <c r="A902" s="34"/>
      <c r="B902" s="97"/>
      <c r="C902" s="125"/>
      <c r="D902" s="50"/>
      <c r="E902" s="24"/>
      <c r="F902" s="24"/>
      <c r="G902" s="24"/>
      <c r="H902" s="24"/>
      <c r="I902" s="24"/>
      <c r="J902" s="24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  <c r="AD902" s="51"/>
      <c r="AE902" s="51"/>
      <c r="AF902" s="51"/>
      <c r="AG902" s="51"/>
      <c r="AH902" s="51"/>
    </row>
    <row r="903" spans="1:34" s="37" customFormat="1" ht="10.5" hidden="1" outlineLevel="2" x14ac:dyDescent="0.25">
      <c r="A903" s="126"/>
      <c r="B903" s="97"/>
      <c r="C903" s="98"/>
      <c r="D903" s="127" t="s">
        <v>71</v>
      </c>
      <c r="E903" s="24"/>
      <c r="F903" s="24"/>
      <c r="G903" s="24"/>
      <c r="H903" s="24"/>
      <c r="I903" s="24"/>
      <c r="J903" s="24"/>
      <c r="K903" s="24"/>
      <c r="L903" s="106">
        <f>SUM([1]Calcs_OthBiz!L$1291:L$1293)</f>
        <v>0</v>
      </c>
      <c r="M903" s="106">
        <f>SUM([1]Calcs_OthBiz!M$1291:M$1293)</f>
        <v>0</v>
      </c>
      <c r="N903" s="106">
        <f>SUM([1]Calcs_OthBiz!N$1291:N$1293)</f>
        <v>0</v>
      </c>
      <c r="O903" s="106">
        <f>SUM([1]Calcs_OthBiz!O$1291:O$1293)</f>
        <v>0</v>
      </c>
      <c r="P903" s="106">
        <f>SUM([1]Calcs_OthBiz!P$1291:P$1293)</f>
        <v>0</v>
      </c>
      <c r="Q903" s="106">
        <f>SUM([1]Calcs_OthBiz!Q$1291:Q$1293)</f>
        <v>0</v>
      </c>
      <c r="R903" s="106">
        <f>SUM([1]Calcs_OthBiz!R$1291:R$1293)</f>
        <v>0</v>
      </c>
      <c r="S903" s="106">
        <f>SUM([1]Calcs_OthBiz!S$1291:S$1293)</f>
        <v>0</v>
      </c>
      <c r="T903" s="106">
        <f>SUM([1]Calcs_OthBiz!T$1291:T$1293)</f>
        <v>0</v>
      </c>
      <c r="U903" s="106">
        <f>SUM([1]Calcs_OthBiz!U$1291:U$1293)</f>
        <v>0</v>
      </c>
      <c r="V903" s="106">
        <f>SUM([1]Calcs_OthBiz!V$1291:V$1293)</f>
        <v>0</v>
      </c>
      <c r="W903" s="106">
        <f>SUM([1]Calcs_OthBiz!W$1291:W$1293)</f>
        <v>0</v>
      </c>
      <c r="X903" s="106">
        <f>SUM([1]Calcs_OthBiz!X$1291:X$1293)</f>
        <v>0</v>
      </c>
      <c r="Y903" s="106">
        <f>SUM([1]Calcs_OthBiz!Y$1291:Y$1293)</f>
        <v>0</v>
      </c>
      <c r="Z903" s="106">
        <f>SUM([1]Calcs_OthBiz!Z$1291:Z$1293)</f>
        <v>0</v>
      </c>
      <c r="AA903" s="106">
        <f>SUM([1]Calcs_OthBiz!AA$1291:AA$1293)</f>
        <v>0</v>
      </c>
      <c r="AB903" s="106">
        <f>SUM([1]Calcs_OthBiz!AB$1291:AB$1293)</f>
        <v>0</v>
      </c>
      <c r="AC903" s="106">
        <f>SUM([1]Calcs_OthBiz!AC$1291:AC$1293)</f>
        <v>0</v>
      </c>
      <c r="AD903" s="106">
        <f>SUM([1]Calcs_OthBiz!AD$1291:AD$1293)</f>
        <v>0</v>
      </c>
      <c r="AE903" s="106">
        <f>SUM([1]Calcs_OthBiz!AE$1291:AE$1293)</f>
        <v>0</v>
      </c>
      <c r="AF903" s="106">
        <f>SUM([1]Calcs_OthBiz!AF$1291:AF$1293)</f>
        <v>0</v>
      </c>
      <c r="AG903" s="106">
        <f>SUM([1]Calcs_OthBiz!AG$1291:AG$1293)</f>
        <v>0</v>
      </c>
      <c r="AH903" s="106">
        <f>SUM([1]Calcs_OthBiz!AH$1291:AH$1293)</f>
        <v>0</v>
      </c>
    </row>
    <row r="904" spans="1:34" s="37" customFormat="1" ht="10.5" hidden="1" outlineLevel="2" x14ac:dyDescent="0.25">
      <c r="A904" s="34"/>
      <c r="B904" s="97"/>
      <c r="C904" s="125"/>
      <c r="D904" s="236"/>
      <c r="E904" s="24"/>
      <c r="F904" s="24"/>
      <c r="G904" s="24"/>
      <c r="H904" s="24"/>
      <c r="I904" s="24"/>
      <c r="J904" s="24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  <c r="AB904" s="51"/>
      <c r="AC904" s="51"/>
      <c r="AD904" s="51"/>
      <c r="AE904" s="51"/>
      <c r="AF904" s="51"/>
      <c r="AG904" s="51"/>
      <c r="AH904" s="51"/>
    </row>
    <row r="905" spans="1:34" s="37" customFormat="1" ht="10.5" hidden="1" outlineLevel="3" x14ac:dyDescent="0.25">
      <c r="A905" s="34"/>
      <c r="B905" s="97"/>
      <c r="C905" s="125"/>
      <c r="D905" s="130" t="s">
        <v>72</v>
      </c>
      <c r="E905" s="131">
        <f>SUM(K905:AH905)</f>
        <v>0</v>
      </c>
      <c r="F905" s="24"/>
      <c r="G905" s="24"/>
      <c r="H905" s="24"/>
      <c r="I905" s="24"/>
      <c r="J905" s="24"/>
      <c r="K905" s="132">
        <f>IF(ROUND(K899-'[1]Hist&amp;Budget_WC'!DH$121,0)&lt;&gt;0,1,0)</f>
        <v>0</v>
      </c>
      <c r="L905" s="132">
        <f>IF(ROUND(L899-'[1]Hist&amp;Budget_WC'!DI$121,0)&lt;&gt;0,1,0)</f>
        <v>0</v>
      </c>
      <c r="M905" s="132">
        <f>IF(ROUND(M899-'[1]Hist&amp;Budget_WC'!DJ$121,0)&lt;&gt;0,1,0)</f>
        <v>0</v>
      </c>
      <c r="N905" s="132">
        <f>IF(ROUND(N899-[1]Calcs_OthBiz!N$111,0)&lt;&gt;0,1,0)</f>
        <v>0</v>
      </c>
      <c r="O905" s="132">
        <f>IF(ROUND(O899-[1]Calcs_OthBiz!O$111,0)&lt;&gt;0,1,0)</f>
        <v>0</v>
      </c>
      <c r="P905" s="132">
        <f>IF(ROUND(P899-[1]Calcs_OthBiz!P$111,0)&lt;&gt;0,1,0)</f>
        <v>0</v>
      </c>
      <c r="Q905" s="132">
        <f>IF(ROUND(Q899-[1]Calcs_OthBiz!Q$111,0)&lt;&gt;0,1,0)</f>
        <v>0</v>
      </c>
      <c r="R905" s="132">
        <f>IF(ROUND(R899-[1]Calcs_OthBiz!R$111,0)&lt;&gt;0,1,0)</f>
        <v>0</v>
      </c>
      <c r="S905" s="132">
        <f>IF(ROUND(S899-[1]Calcs_OthBiz!S$111,0)&lt;&gt;0,1,0)</f>
        <v>0</v>
      </c>
      <c r="T905" s="132">
        <f>IF(ROUND(T899-[1]Calcs_OthBiz!T$111,0)&lt;&gt;0,1,0)</f>
        <v>0</v>
      </c>
      <c r="U905" s="132">
        <f>IF(ROUND(U899-[1]Calcs_OthBiz!U$111,0)&lt;&gt;0,1,0)</f>
        <v>0</v>
      </c>
      <c r="V905" s="132">
        <f>IF(ROUND(V899-[1]Calcs_OthBiz!V$111,0)&lt;&gt;0,1,0)</f>
        <v>0</v>
      </c>
      <c r="W905" s="132">
        <f>IF(ROUND(W899-[1]Calcs_OthBiz!W$111,0)&lt;&gt;0,1,0)</f>
        <v>0</v>
      </c>
      <c r="X905" s="132">
        <f>IF(ROUND(X899-[1]Calcs_OthBiz!X$111,0)&lt;&gt;0,1,0)</f>
        <v>0</v>
      </c>
      <c r="Y905" s="132">
        <f>IF(ROUND(Y899-[1]Calcs_OthBiz!Y$111,0)&lt;&gt;0,1,0)</f>
        <v>0</v>
      </c>
      <c r="Z905" s="132">
        <f>IF(ROUND(Z899-[1]Calcs_OthBiz!Z$111,0)&lt;&gt;0,1,0)</f>
        <v>0</v>
      </c>
      <c r="AA905" s="132">
        <f>IF(ROUND(AA899-[1]Calcs_OthBiz!AA$111,0)&lt;&gt;0,1,0)</f>
        <v>0</v>
      </c>
      <c r="AB905" s="132">
        <f>IF(ROUND(AB899-[1]Calcs_OthBiz!AB$111,0)&lt;&gt;0,1,0)</f>
        <v>0</v>
      </c>
      <c r="AC905" s="132">
        <f>IF(ROUND(AC899-[1]Calcs_OthBiz!AC$111,0)&lt;&gt;0,1,0)</f>
        <v>0</v>
      </c>
      <c r="AD905" s="132">
        <f>IF(ROUND(AD899-[1]Calcs_OthBiz!AD$111,0)&lt;&gt;0,1,0)</f>
        <v>0</v>
      </c>
      <c r="AE905" s="132">
        <f>IF(ROUND(AE899-[1]Calcs_OthBiz!AE$111,0)&lt;&gt;0,1,0)</f>
        <v>0</v>
      </c>
      <c r="AF905" s="132">
        <f>IF(ROUND(AF899-[1]Calcs_OthBiz!AF$111,0)&lt;&gt;0,1,0)</f>
        <v>0</v>
      </c>
      <c r="AG905" s="132">
        <f>IF(ROUND(AG899-[1]Calcs_OthBiz!AG$111,0)&lt;&gt;0,1,0)</f>
        <v>0</v>
      </c>
      <c r="AH905" s="132">
        <f>IF(ROUND(AH899-[1]Calcs_OthBiz!AH$111,0)&lt;&gt;0,1,0)</f>
        <v>0</v>
      </c>
    </row>
    <row r="906" spans="1:34" s="37" customFormat="1" ht="10.5" hidden="1" outlineLevel="2" collapsed="1" x14ac:dyDescent="0.25">
      <c r="A906" s="34"/>
      <c r="B906" s="97"/>
      <c r="C906" s="125"/>
      <c r="D906" s="236"/>
      <c r="E906" s="24"/>
      <c r="F906" s="24"/>
      <c r="G906" s="24"/>
      <c r="H906" s="24"/>
      <c r="I906" s="24"/>
      <c r="J906" s="24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</row>
    <row r="907" spans="1:34" s="37" customFormat="1" ht="12" hidden="1" outlineLevel="1" collapsed="1" x14ac:dyDescent="0.3">
      <c r="A907" s="34"/>
      <c r="B907" s="39"/>
      <c r="C907" s="40"/>
      <c r="D907" s="128"/>
      <c r="E907" s="74"/>
      <c r="F907" s="74"/>
      <c r="G907" s="74"/>
      <c r="H907" s="74"/>
      <c r="I907" s="74"/>
      <c r="J907" s="74"/>
      <c r="K907" s="6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  <c r="AA907" s="129"/>
      <c r="AB907" s="129"/>
      <c r="AC907" s="129"/>
      <c r="AD907" s="129"/>
      <c r="AE907" s="129"/>
      <c r="AF907" s="129"/>
      <c r="AG907" s="129"/>
      <c r="AH907" s="129"/>
    </row>
    <row r="908" spans="1:34" s="37" customFormat="1" ht="12" hidden="1" outlineLevel="2" x14ac:dyDescent="0.25">
      <c r="A908" s="34"/>
      <c r="B908" s="39">
        <f ca="1">MAX($A$7:B907)+Sbsxn</f>
        <v>2308.0200000000004</v>
      </c>
      <c r="C908" s="40" t="str">
        <f>BSC</f>
        <v>Balance Sheet</v>
      </c>
      <c r="D908" s="50"/>
      <c r="E908" s="24"/>
      <c r="F908" s="24"/>
      <c r="G908" s="24"/>
      <c r="H908" s="24"/>
      <c r="I908" s="24"/>
      <c r="J908" s="24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  <c r="AB908" s="51"/>
      <c r="AC908" s="51"/>
      <c r="AD908" s="51"/>
      <c r="AE908" s="51"/>
      <c r="AF908" s="51"/>
      <c r="AG908" s="51"/>
      <c r="AH908" s="51"/>
    </row>
    <row r="909" spans="1:34" s="37" customFormat="1" ht="12.5" hidden="1" outlineLevel="2" thickBot="1" x14ac:dyDescent="0.35">
      <c r="A909" s="34"/>
      <c r="B909" s="39"/>
      <c r="C909" s="48"/>
      <c r="D909" s="50"/>
      <c r="E909" s="24"/>
      <c r="F909" s="24"/>
      <c r="G909" s="24"/>
      <c r="H909" s="24"/>
      <c r="I909" s="24"/>
      <c r="J909" s="24"/>
      <c r="L909" s="51"/>
      <c r="M909" s="51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  <c r="AA909" s="129"/>
      <c r="AB909" s="129"/>
      <c r="AC909" s="129"/>
      <c r="AD909" s="129"/>
      <c r="AE909" s="129"/>
      <c r="AF909" s="129"/>
      <c r="AG909" s="129"/>
      <c r="AH909" s="129"/>
    </row>
    <row r="910" spans="1:34" s="69" customFormat="1" ht="13.4" hidden="1" customHeight="1" outlineLevel="2" x14ac:dyDescent="0.3">
      <c r="A910" s="65"/>
      <c r="B910" s="39"/>
      <c r="C910" s="48"/>
      <c r="D910" s="66" t="str">
        <f>MdlClient&amp;" Long Term Financial Plan "&amp;$E$39</f>
        <v>Federation Council Long Term Financial Plan 2021/22 - 2031/32</v>
      </c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8"/>
    </row>
    <row r="911" spans="1:34" s="69" customFormat="1" ht="13.4" hidden="1" customHeight="1" outlineLevel="2" thickBot="1" x14ac:dyDescent="0.35">
      <c r="A911" s="65"/>
      <c r="B911" s="39"/>
      <c r="C911" s="48"/>
      <c r="D911" s="70" t="str">
        <f>B866&amp;" - Balance Sheet Projections"</f>
        <v>Other Business - Balance Sheet Projections</v>
      </c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  <c r="AA911" s="71"/>
      <c r="AB911" s="71"/>
      <c r="AC911" s="71"/>
      <c r="AD911" s="71"/>
      <c r="AE911" s="71"/>
      <c r="AF911" s="71"/>
      <c r="AG911" s="71"/>
      <c r="AH911" s="72"/>
    </row>
    <row r="912" spans="1:34" s="69" customFormat="1" ht="24.5" hidden="1" outlineLevel="2" thickBot="1" x14ac:dyDescent="0.35">
      <c r="A912" s="65"/>
      <c r="B912" s="39"/>
      <c r="C912" s="48"/>
      <c r="D912" s="73"/>
      <c r="E912" s="74"/>
      <c r="F912" s="74"/>
      <c r="G912" s="74"/>
      <c r="H912" s="74"/>
      <c r="I912" s="74"/>
      <c r="J912" s="74"/>
      <c r="K912" s="75" t="s">
        <v>41</v>
      </c>
      <c r="L912" s="75" t="s">
        <v>41</v>
      </c>
      <c r="M912" s="75" t="s">
        <v>41</v>
      </c>
      <c r="N912" s="76" t="s">
        <v>42</v>
      </c>
      <c r="O912" s="77" t="s">
        <v>43</v>
      </c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78"/>
      <c r="AE912" s="78"/>
      <c r="AF912" s="78"/>
      <c r="AG912" s="78"/>
      <c r="AH912" s="79"/>
    </row>
    <row r="913" spans="1:34" s="69" customFormat="1" ht="12" hidden="1" outlineLevel="2" x14ac:dyDescent="0.3">
      <c r="A913" s="65"/>
      <c r="B913" s="39"/>
      <c r="C913" s="48"/>
      <c r="D913" s="80" t="s">
        <v>44</v>
      </c>
      <c r="E913" s="81"/>
      <c r="F913" s="81"/>
      <c r="G913" s="81"/>
      <c r="H913" s="81"/>
      <c r="I913" s="81"/>
      <c r="J913" s="82"/>
      <c r="K913" s="84">
        <f>YEAR(K$29)</f>
        <v>2019</v>
      </c>
      <c r="L913" s="84">
        <f t="shared" ref="L913:AH913" si="156">YEAR(L$29)</f>
        <v>2020</v>
      </c>
      <c r="M913" s="84">
        <f t="shared" si="156"/>
        <v>2021</v>
      </c>
      <c r="N913" s="85">
        <f t="shared" si="156"/>
        <v>2022</v>
      </c>
      <c r="O913" s="86">
        <f t="shared" si="156"/>
        <v>2023</v>
      </c>
      <c r="P913" s="87">
        <f t="shared" si="156"/>
        <v>2024</v>
      </c>
      <c r="Q913" s="87">
        <f t="shared" si="156"/>
        <v>2025</v>
      </c>
      <c r="R913" s="87">
        <f t="shared" si="156"/>
        <v>2026</v>
      </c>
      <c r="S913" s="87">
        <f t="shared" si="156"/>
        <v>2027</v>
      </c>
      <c r="T913" s="87">
        <f t="shared" si="156"/>
        <v>2028</v>
      </c>
      <c r="U913" s="87">
        <f t="shared" si="156"/>
        <v>2029</v>
      </c>
      <c r="V913" s="87">
        <f t="shared" si="156"/>
        <v>2030</v>
      </c>
      <c r="W913" s="87">
        <f t="shared" si="156"/>
        <v>2031</v>
      </c>
      <c r="X913" s="87">
        <f t="shared" si="156"/>
        <v>2032</v>
      </c>
      <c r="Y913" s="87">
        <f t="shared" si="156"/>
        <v>2033</v>
      </c>
      <c r="Z913" s="87">
        <f t="shared" si="156"/>
        <v>2034</v>
      </c>
      <c r="AA913" s="87">
        <f t="shared" si="156"/>
        <v>2035</v>
      </c>
      <c r="AB913" s="87">
        <f t="shared" si="156"/>
        <v>2036</v>
      </c>
      <c r="AC913" s="87">
        <f t="shared" si="156"/>
        <v>2037</v>
      </c>
      <c r="AD913" s="87">
        <f t="shared" si="156"/>
        <v>2038</v>
      </c>
      <c r="AE913" s="87">
        <f t="shared" si="156"/>
        <v>2039</v>
      </c>
      <c r="AF913" s="87">
        <f t="shared" si="156"/>
        <v>2040</v>
      </c>
      <c r="AG913" s="87">
        <f t="shared" si="156"/>
        <v>2041</v>
      </c>
      <c r="AH913" s="88">
        <f t="shared" si="156"/>
        <v>2042</v>
      </c>
    </row>
    <row r="914" spans="1:34" s="69" customFormat="1" ht="12.5" hidden="1" outlineLevel="2" thickBot="1" x14ac:dyDescent="0.35">
      <c r="A914" s="65"/>
      <c r="B914" s="39"/>
      <c r="C914" s="48"/>
      <c r="D914" s="134"/>
      <c r="E914" s="90"/>
      <c r="F914" s="90"/>
      <c r="G914" s="90"/>
      <c r="H914" s="90"/>
      <c r="I914" s="90"/>
      <c r="J914" s="91"/>
      <c r="K914" s="92" t="s">
        <v>45</v>
      </c>
      <c r="L914" s="92" t="str">
        <f>$K$62</f>
        <v>$000s</v>
      </c>
      <c r="M914" s="92" t="str">
        <f t="shared" ref="M914:AH914" si="157">$K$62</f>
        <v>$000s</v>
      </c>
      <c r="N914" s="93" t="str">
        <f t="shared" si="157"/>
        <v>$000s</v>
      </c>
      <c r="O914" s="94" t="str">
        <f t="shared" si="157"/>
        <v>$000s</v>
      </c>
      <c r="P914" s="95" t="str">
        <f t="shared" si="157"/>
        <v>$000s</v>
      </c>
      <c r="Q914" s="95" t="str">
        <f t="shared" si="157"/>
        <v>$000s</v>
      </c>
      <c r="R914" s="95" t="str">
        <f t="shared" si="157"/>
        <v>$000s</v>
      </c>
      <c r="S914" s="95" t="str">
        <f t="shared" si="157"/>
        <v>$000s</v>
      </c>
      <c r="T914" s="95" t="str">
        <f t="shared" si="157"/>
        <v>$000s</v>
      </c>
      <c r="U914" s="95" t="str">
        <f t="shared" si="157"/>
        <v>$000s</v>
      </c>
      <c r="V914" s="95" t="str">
        <f t="shared" si="157"/>
        <v>$000s</v>
      </c>
      <c r="W914" s="95" t="str">
        <f t="shared" si="157"/>
        <v>$000s</v>
      </c>
      <c r="X914" s="95" t="str">
        <f t="shared" si="157"/>
        <v>$000s</v>
      </c>
      <c r="Y914" s="95" t="str">
        <f t="shared" si="157"/>
        <v>$000s</v>
      </c>
      <c r="Z914" s="95" t="str">
        <f t="shared" si="157"/>
        <v>$000s</v>
      </c>
      <c r="AA914" s="95" t="str">
        <f t="shared" si="157"/>
        <v>$000s</v>
      </c>
      <c r="AB914" s="95" t="str">
        <f t="shared" si="157"/>
        <v>$000s</v>
      </c>
      <c r="AC914" s="95" t="str">
        <f t="shared" si="157"/>
        <v>$000s</v>
      </c>
      <c r="AD914" s="95" t="str">
        <f t="shared" si="157"/>
        <v>$000s</v>
      </c>
      <c r="AE914" s="95" t="str">
        <f t="shared" si="157"/>
        <v>$000s</v>
      </c>
      <c r="AF914" s="95" t="str">
        <f t="shared" si="157"/>
        <v>$000s</v>
      </c>
      <c r="AG914" s="95" t="str">
        <f t="shared" si="157"/>
        <v>$000s</v>
      </c>
      <c r="AH914" s="96" t="str">
        <f t="shared" si="157"/>
        <v>$000s</v>
      </c>
    </row>
    <row r="915" spans="1:34" s="37" customFormat="1" ht="10.5" hidden="1" outlineLevel="2" x14ac:dyDescent="0.25">
      <c r="A915" s="34"/>
      <c r="B915" s="97"/>
      <c r="C915" s="98"/>
      <c r="D915" s="99"/>
      <c r="E915" s="24"/>
      <c r="F915" s="24"/>
      <c r="G915" s="24"/>
      <c r="H915" s="24"/>
      <c r="I915" s="24"/>
      <c r="J915" s="24"/>
      <c r="K915" s="100"/>
      <c r="L915" s="101"/>
      <c r="M915" s="10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102"/>
    </row>
    <row r="916" spans="1:34" s="37" customFormat="1" ht="10.5" hidden="1" outlineLevel="2" x14ac:dyDescent="0.25">
      <c r="A916" s="34"/>
      <c r="B916" s="97"/>
      <c r="C916" s="98"/>
      <c r="D916" s="135" t="s">
        <v>75</v>
      </c>
      <c r="E916" s="24"/>
      <c r="F916" s="24"/>
      <c r="G916" s="24"/>
      <c r="H916" s="24"/>
      <c r="I916" s="24"/>
      <c r="J916" s="24"/>
      <c r="K916" s="100"/>
      <c r="L916" s="101"/>
      <c r="M916" s="10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  <c r="AB916" s="51"/>
      <c r="AC916" s="51"/>
      <c r="AD916" s="51"/>
      <c r="AE916" s="51"/>
      <c r="AF916" s="51"/>
      <c r="AG916" s="51"/>
      <c r="AH916" s="102"/>
    </row>
    <row r="917" spans="1:34" s="37" customFormat="1" ht="10.5" hidden="1" outlineLevel="2" x14ac:dyDescent="0.25">
      <c r="A917" s="34"/>
      <c r="B917" s="97"/>
      <c r="C917" s="98"/>
      <c r="D917" s="136" t="s">
        <v>76</v>
      </c>
      <c r="E917" s="24"/>
      <c r="F917" s="24"/>
      <c r="G917" s="24"/>
      <c r="H917" s="24"/>
      <c r="I917" s="24"/>
      <c r="J917" s="24"/>
      <c r="K917" s="105">
        <f>'[1]Hist&amp;Budget_WC'!DH$130</f>
        <v>0</v>
      </c>
      <c r="L917" s="105">
        <f>'[1]Hist&amp;Budget_WC'!DI$130</f>
        <v>0</v>
      </c>
      <c r="M917" s="105">
        <f>'[1]Hist&amp;Budget_WC'!DJ$130</f>
        <v>0</v>
      </c>
      <c r="N917" s="106">
        <f>[1]Calcs_OthBiz!N$118</f>
        <v>0</v>
      </c>
      <c r="O917" s="106">
        <f>[1]Calcs_OthBiz!O$118</f>
        <v>0</v>
      </c>
      <c r="P917" s="106">
        <f>[1]Calcs_OthBiz!P$118</f>
        <v>0</v>
      </c>
      <c r="Q917" s="106">
        <f>[1]Calcs_OthBiz!Q$118</f>
        <v>0</v>
      </c>
      <c r="R917" s="106">
        <f>[1]Calcs_OthBiz!R$118</f>
        <v>0</v>
      </c>
      <c r="S917" s="106">
        <f>[1]Calcs_OthBiz!S$118</f>
        <v>0</v>
      </c>
      <c r="T917" s="106">
        <f>[1]Calcs_OthBiz!T$118</f>
        <v>0</v>
      </c>
      <c r="U917" s="106">
        <f>[1]Calcs_OthBiz!U$118</f>
        <v>0</v>
      </c>
      <c r="V917" s="106">
        <f>[1]Calcs_OthBiz!V$118</f>
        <v>0</v>
      </c>
      <c r="W917" s="106">
        <f>[1]Calcs_OthBiz!W$118</f>
        <v>0</v>
      </c>
      <c r="X917" s="106">
        <f>[1]Calcs_OthBiz!X$118</f>
        <v>0</v>
      </c>
      <c r="Y917" s="106">
        <f>[1]Calcs_OthBiz!Y$118</f>
        <v>0</v>
      </c>
      <c r="Z917" s="106">
        <f>[1]Calcs_OthBiz!Z$118</f>
        <v>0</v>
      </c>
      <c r="AA917" s="106">
        <f>[1]Calcs_OthBiz!AA$118</f>
        <v>0</v>
      </c>
      <c r="AB917" s="106">
        <f>[1]Calcs_OthBiz!AB$118</f>
        <v>0</v>
      </c>
      <c r="AC917" s="106">
        <f>[1]Calcs_OthBiz!AC$118</f>
        <v>0</v>
      </c>
      <c r="AD917" s="106">
        <f>[1]Calcs_OthBiz!AD$118</f>
        <v>0</v>
      </c>
      <c r="AE917" s="106">
        <f>[1]Calcs_OthBiz!AE$118</f>
        <v>0</v>
      </c>
      <c r="AF917" s="106">
        <f>[1]Calcs_OthBiz!AF$118</f>
        <v>0</v>
      </c>
      <c r="AG917" s="106">
        <f>[1]Calcs_OthBiz!AG$118</f>
        <v>0</v>
      </c>
      <c r="AH917" s="107">
        <f>[1]Calcs_OthBiz!AH$118</f>
        <v>0</v>
      </c>
    </row>
    <row r="918" spans="1:34" s="37" customFormat="1" ht="10.5" hidden="1" outlineLevel="2" x14ac:dyDescent="0.25">
      <c r="A918" s="34"/>
      <c r="B918" s="97"/>
      <c r="C918" s="98"/>
      <c r="D918" s="136" t="s">
        <v>77</v>
      </c>
      <c r="E918" s="24"/>
      <c r="F918" s="24"/>
      <c r="G918" s="24"/>
      <c r="H918" s="24"/>
      <c r="I918" s="24"/>
      <c r="J918" s="24"/>
      <c r="K918" s="105">
        <f>'[1]Hist&amp;Budget_WC'!DH$136</f>
        <v>0</v>
      </c>
      <c r="L918" s="105">
        <f>'[1]Hist&amp;Budget_WC'!DI$136</f>
        <v>0</v>
      </c>
      <c r="M918" s="105">
        <f>'[1]Hist&amp;Budget_WC'!DJ$136</f>
        <v>0</v>
      </c>
      <c r="N918" s="106">
        <f>[1]Calcs_OthBiz!N$124</f>
        <v>0</v>
      </c>
      <c r="O918" s="106">
        <f>[1]Calcs_OthBiz!O$124</f>
        <v>0</v>
      </c>
      <c r="P918" s="106">
        <f>[1]Calcs_OthBiz!P$124</f>
        <v>0</v>
      </c>
      <c r="Q918" s="106">
        <f>[1]Calcs_OthBiz!Q$124</f>
        <v>0</v>
      </c>
      <c r="R918" s="106">
        <f>[1]Calcs_OthBiz!R$124</f>
        <v>0</v>
      </c>
      <c r="S918" s="106">
        <f>[1]Calcs_OthBiz!S$124</f>
        <v>0</v>
      </c>
      <c r="T918" s="106">
        <f>[1]Calcs_OthBiz!T$124</f>
        <v>0</v>
      </c>
      <c r="U918" s="106">
        <f>[1]Calcs_OthBiz!U$124</f>
        <v>0</v>
      </c>
      <c r="V918" s="106">
        <f>[1]Calcs_OthBiz!V$124</f>
        <v>0</v>
      </c>
      <c r="W918" s="106">
        <f>[1]Calcs_OthBiz!W$124</f>
        <v>0</v>
      </c>
      <c r="X918" s="106">
        <f>[1]Calcs_OthBiz!X$124</f>
        <v>0</v>
      </c>
      <c r="Y918" s="106">
        <f>[1]Calcs_OthBiz!Y$124</f>
        <v>0</v>
      </c>
      <c r="Z918" s="106">
        <f>[1]Calcs_OthBiz!Z$124</f>
        <v>0</v>
      </c>
      <c r="AA918" s="106">
        <f>[1]Calcs_OthBiz!AA$124</f>
        <v>0</v>
      </c>
      <c r="AB918" s="106">
        <f>[1]Calcs_OthBiz!AB$124</f>
        <v>0</v>
      </c>
      <c r="AC918" s="106">
        <f>[1]Calcs_OthBiz!AC$124</f>
        <v>0</v>
      </c>
      <c r="AD918" s="106">
        <f>[1]Calcs_OthBiz!AD$124</f>
        <v>0</v>
      </c>
      <c r="AE918" s="106">
        <f>[1]Calcs_OthBiz!AE$124</f>
        <v>0</v>
      </c>
      <c r="AF918" s="106">
        <f>[1]Calcs_OthBiz!AF$124</f>
        <v>0</v>
      </c>
      <c r="AG918" s="106">
        <f>[1]Calcs_OthBiz!AG$124</f>
        <v>0</v>
      </c>
      <c r="AH918" s="107">
        <f>[1]Calcs_OthBiz!AH$124</f>
        <v>0</v>
      </c>
    </row>
    <row r="919" spans="1:34" s="37" customFormat="1" ht="10.5" hidden="1" outlineLevel="2" x14ac:dyDescent="0.25">
      <c r="A919" s="34"/>
      <c r="B919" s="97"/>
      <c r="C919" s="98"/>
      <c r="D919" s="137" t="s">
        <v>78</v>
      </c>
      <c r="E919" s="24"/>
      <c r="F919" s="24"/>
      <c r="G919" s="24"/>
      <c r="H919" s="24"/>
      <c r="I919" s="24"/>
      <c r="J919" s="24"/>
      <c r="K919" s="105">
        <f>SUM('[1]Hist&amp;Budget_WC'!DH$131:DH$132)</f>
        <v>0</v>
      </c>
      <c r="L919" s="105">
        <f>SUM('[1]Hist&amp;Budget_WC'!DI$131:DI$132)</f>
        <v>0</v>
      </c>
      <c r="M919" s="105">
        <f>SUM('[1]Hist&amp;Budget_WC'!DJ$131:DJ$132)</f>
        <v>0</v>
      </c>
      <c r="N919" s="106">
        <f>SUM([1]Calcs_OthBiz!N$119:N$120)</f>
        <v>0</v>
      </c>
      <c r="O919" s="106">
        <f>SUM([1]Calcs_OthBiz!O$119:O$120)</f>
        <v>0</v>
      </c>
      <c r="P919" s="106">
        <f>SUM([1]Calcs_OthBiz!P$119:P$120)</f>
        <v>0</v>
      </c>
      <c r="Q919" s="106">
        <f>SUM([1]Calcs_OthBiz!Q$119:Q$120)</f>
        <v>0</v>
      </c>
      <c r="R919" s="106">
        <f>SUM([1]Calcs_OthBiz!R$119:R$120)</f>
        <v>0</v>
      </c>
      <c r="S919" s="106">
        <f>SUM([1]Calcs_OthBiz!S$119:S$120)</f>
        <v>0</v>
      </c>
      <c r="T919" s="106">
        <f>SUM([1]Calcs_OthBiz!T$119:T$120)</f>
        <v>0</v>
      </c>
      <c r="U919" s="106">
        <f>SUM([1]Calcs_OthBiz!U$119:U$120)</f>
        <v>0</v>
      </c>
      <c r="V919" s="106">
        <f>SUM([1]Calcs_OthBiz!V$119:V$120)</f>
        <v>0</v>
      </c>
      <c r="W919" s="106">
        <f>SUM([1]Calcs_OthBiz!W$119:W$120)</f>
        <v>0</v>
      </c>
      <c r="X919" s="106">
        <f>SUM([1]Calcs_OthBiz!X$119:X$120)</f>
        <v>0</v>
      </c>
      <c r="Y919" s="106">
        <f>SUM([1]Calcs_OthBiz!Y$119:Y$120)</f>
        <v>0</v>
      </c>
      <c r="Z919" s="106">
        <f>SUM([1]Calcs_OthBiz!Z$119:Z$120)</f>
        <v>0</v>
      </c>
      <c r="AA919" s="106">
        <f>SUM([1]Calcs_OthBiz!AA$119:AA$120)</f>
        <v>0</v>
      </c>
      <c r="AB919" s="106">
        <f>SUM([1]Calcs_OthBiz!AB$119:AB$120)</f>
        <v>0</v>
      </c>
      <c r="AC919" s="106">
        <f>SUM([1]Calcs_OthBiz!AC$119:AC$120)</f>
        <v>0</v>
      </c>
      <c r="AD919" s="106">
        <f>SUM([1]Calcs_OthBiz!AD$119:AD$120)</f>
        <v>0</v>
      </c>
      <c r="AE919" s="106">
        <f>SUM([1]Calcs_OthBiz!AE$119:AE$120)</f>
        <v>0</v>
      </c>
      <c r="AF919" s="106">
        <f>SUM([1]Calcs_OthBiz!AF$119:AF$120)</f>
        <v>0</v>
      </c>
      <c r="AG919" s="106">
        <f>SUM([1]Calcs_OthBiz!AG$119:AG$120)</f>
        <v>0</v>
      </c>
      <c r="AH919" s="107">
        <f>SUM([1]Calcs_OthBiz!AH$119:AH$120)</f>
        <v>0</v>
      </c>
    </row>
    <row r="920" spans="1:34" s="37" customFormat="1" ht="10.5" hidden="1" outlineLevel="2" x14ac:dyDescent="0.25">
      <c r="A920" s="34"/>
      <c r="B920" s="97"/>
      <c r="C920" s="98"/>
      <c r="D920" s="137" t="s">
        <v>79</v>
      </c>
      <c r="E920" s="24"/>
      <c r="F920" s="24"/>
      <c r="G920" s="24"/>
      <c r="H920" s="24"/>
      <c r="I920" s="24"/>
      <c r="J920" s="24"/>
      <c r="K920" s="105">
        <f>'[1]Hist&amp;Budget_WC'!DH$133</f>
        <v>0</v>
      </c>
      <c r="L920" s="105">
        <f>'[1]Hist&amp;Budget_WC'!DI$133</f>
        <v>0</v>
      </c>
      <c r="M920" s="105">
        <f>'[1]Hist&amp;Budget_WC'!DJ$133</f>
        <v>0</v>
      </c>
      <c r="N920" s="106">
        <f>[1]Calcs_OthBiz!N$121</f>
        <v>0</v>
      </c>
      <c r="O920" s="106">
        <f>[1]Calcs_OthBiz!O$121</f>
        <v>0</v>
      </c>
      <c r="P920" s="106">
        <f>[1]Calcs_OthBiz!P$121</f>
        <v>0</v>
      </c>
      <c r="Q920" s="106">
        <f>[1]Calcs_OthBiz!Q$121</f>
        <v>0</v>
      </c>
      <c r="R920" s="106">
        <f>[1]Calcs_OthBiz!R$121</f>
        <v>0</v>
      </c>
      <c r="S920" s="106">
        <f>[1]Calcs_OthBiz!S$121</f>
        <v>0</v>
      </c>
      <c r="T920" s="106">
        <f>[1]Calcs_OthBiz!T$121</f>
        <v>0</v>
      </c>
      <c r="U920" s="106">
        <f>[1]Calcs_OthBiz!U$121</f>
        <v>0</v>
      </c>
      <c r="V920" s="106">
        <f>[1]Calcs_OthBiz!V$121</f>
        <v>0</v>
      </c>
      <c r="W920" s="106">
        <f>[1]Calcs_OthBiz!W$121</f>
        <v>0</v>
      </c>
      <c r="X920" s="106">
        <f>[1]Calcs_OthBiz!X$121</f>
        <v>0</v>
      </c>
      <c r="Y920" s="106">
        <f>[1]Calcs_OthBiz!Y$121</f>
        <v>0</v>
      </c>
      <c r="Z920" s="106">
        <f>[1]Calcs_OthBiz!Z$121</f>
        <v>0</v>
      </c>
      <c r="AA920" s="106">
        <f>[1]Calcs_OthBiz!AA$121</f>
        <v>0</v>
      </c>
      <c r="AB920" s="106">
        <f>[1]Calcs_OthBiz!AB$121</f>
        <v>0</v>
      </c>
      <c r="AC920" s="106">
        <f>[1]Calcs_OthBiz!AC$121</f>
        <v>0</v>
      </c>
      <c r="AD920" s="106">
        <f>[1]Calcs_OthBiz!AD$121</f>
        <v>0</v>
      </c>
      <c r="AE920" s="106">
        <f>[1]Calcs_OthBiz!AE$121</f>
        <v>0</v>
      </c>
      <c r="AF920" s="106">
        <f>[1]Calcs_OthBiz!AF$121</f>
        <v>0</v>
      </c>
      <c r="AG920" s="106">
        <f>[1]Calcs_OthBiz!AG$121</f>
        <v>0</v>
      </c>
      <c r="AH920" s="107">
        <f>[1]Calcs_OthBiz!AH$121</f>
        <v>0</v>
      </c>
    </row>
    <row r="921" spans="1:34" s="37" customFormat="1" ht="10.5" hidden="1" outlineLevel="2" x14ac:dyDescent="0.25">
      <c r="A921" s="34"/>
      <c r="B921" s="97"/>
      <c r="C921" s="98"/>
      <c r="D921" s="138" t="s">
        <v>80</v>
      </c>
      <c r="E921" s="24"/>
      <c r="F921" s="24"/>
      <c r="G921" s="24"/>
      <c r="H921" s="24"/>
      <c r="I921" s="24"/>
      <c r="J921" s="24"/>
      <c r="K921" s="105">
        <f>SUM('[1]Hist&amp;Budget_WC'!DH$134:DH$135,'[1]Hist&amp;Budget_WC'!DH$137:DH$138)</f>
        <v>0</v>
      </c>
      <c r="L921" s="105">
        <f>SUM('[1]Hist&amp;Budget_WC'!DI$134:DI$135,'[1]Hist&amp;Budget_WC'!DI$137:DI$138)</f>
        <v>0</v>
      </c>
      <c r="M921" s="105">
        <f>SUM('[1]Hist&amp;Budget_WC'!DJ$134:DJ$135,'[1]Hist&amp;Budget_WC'!DJ$137:DJ$138)</f>
        <v>0</v>
      </c>
      <c r="N921" s="106">
        <f>SUM([1]Calcs_OthBiz!N$122:N$123,[1]Calcs_OthBiz!N$125:N$126)</f>
        <v>0</v>
      </c>
      <c r="O921" s="106">
        <f>SUM([1]Calcs_OthBiz!O$122:O$123,[1]Calcs_OthBiz!O$125:O$126)</f>
        <v>0</v>
      </c>
      <c r="P921" s="106">
        <f>SUM([1]Calcs_OthBiz!P$122:P$123,[1]Calcs_OthBiz!P$125:P$126)</f>
        <v>0</v>
      </c>
      <c r="Q921" s="106">
        <f>SUM([1]Calcs_OthBiz!Q$122:Q$123,[1]Calcs_OthBiz!Q$125:Q$126)</f>
        <v>0</v>
      </c>
      <c r="R921" s="106">
        <f>SUM([1]Calcs_OthBiz!R$122:R$123,[1]Calcs_OthBiz!R$125:R$126)</f>
        <v>0</v>
      </c>
      <c r="S921" s="106">
        <f>SUM([1]Calcs_OthBiz!S$122:S$123,[1]Calcs_OthBiz!S$125:S$126)</f>
        <v>0</v>
      </c>
      <c r="T921" s="106">
        <f>SUM([1]Calcs_OthBiz!T$122:T$123,[1]Calcs_OthBiz!T$125:T$126)</f>
        <v>0</v>
      </c>
      <c r="U921" s="106">
        <f>SUM([1]Calcs_OthBiz!U$122:U$123,[1]Calcs_OthBiz!U$125:U$126)</f>
        <v>0</v>
      </c>
      <c r="V921" s="106">
        <f>SUM([1]Calcs_OthBiz!V$122:V$123,[1]Calcs_OthBiz!V$125:V$126)</f>
        <v>0</v>
      </c>
      <c r="W921" s="106">
        <f>SUM([1]Calcs_OthBiz!W$122:W$123,[1]Calcs_OthBiz!W$125:W$126)</f>
        <v>0</v>
      </c>
      <c r="X921" s="106">
        <f>SUM([1]Calcs_OthBiz!X$122:X$123,[1]Calcs_OthBiz!X$125:X$126)</f>
        <v>0</v>
      </c>
      <c r="Y921" s="106">
        <f>SUM([1]Calcs_OthBiz!Y$122:Y$123,[1]Calcs_OthBiz!Y$125:Y$126)</f>
        <v>0</v>
      </c>
      <c r="Z921" s="106">
        <f>SUM([1]Calcs_OthBiz!Z$122:Z$123,[1]Calcs_OthBiz!Z$125:Z$126)</f>
        <v>0</v>
      </c>
      <c r="AA921" s="106">
        <f>SUM([1]Calcs_OthBiz!AA$122:AA$123,[1]Calcs_OthBiz!AA$125:AA$126)</f>
        <v>0</v>
      </c>
      <c r="AB921" s="106">
        <f>SUM([1]Calcs_OthBiz!AB$122:AB$123,[1]Calcs_OthBiz!AB$125:AB$126)</f>
        <v>0</v>
      </c>
      <c r="AC921" s="106">
        <f>SUM([1]Calcs_OthBiz!AC$122:AC$123,[1]Calcs_OthBiz!AC$125:AC$126)</f>
        <v>0</v>
      </c>
      <c r="AD921" s="106">
        <f>SUM([1]Calcs_OthBiz!AD$122:AD$123,[1]Calcs_OthBiz!AD$125:AD$126)</f>
        <v>0</v>
      </c>
      <c r="AE921" s="106">
        <f>SUM([1]Calcs_OthBiz!AE$122:AE$123,[1]Calcs_OthBiz!AE$125:AE$126)</f>
        <v>0</v>
      </c>
      <c r="AF921" s="106">
        <f>SUM([1]Calcs_OthBiz!AF$122:AF$123,[1]Calcs_OthBiz!AF$125:AF$126)</f>
        <v>0</v>
      </c>
      <c r="AG921" s="106">
        <f>SUM([1]Calcs_OthBiz!AG$122:AG$123,[1]Calcs_OthBiz!AG$125:AG$126)</f>
        <v>0</v>
      </c>
      <c r="AH921" s="107">
        <f>SUM([1]Calcs_OthBiz!AH$122:AH$123,[1]Calcs_OthBiz!AH$125:AH$126)</f>
        <v>0</v>
      </c>
    </row>
    <row r="922" spans="1:34" s="37" customFormat="1" ht="10.5" hidden="1" outlineLevel="2" x14ac:dyDescent="0.25">
      <c r="A922" s="34"/>
      <c r="B922" s="97"/>
      <c r="C922" s="98"/>
      <c r="D922" s="139" t="s">
        <v>81</v>
      </c>
      <c r="E922" s="109"/>
      <c r="F922" s="109"/>
      <c r="G922" s="109"/>
      <c r="H922" s="109"/>
      <c r="I922" s="109"/>
      <c r="J922" s="109"/>
      <c r="K922" s="110">
        <f t="shared" ref="K922:AH922" si="158">SUM(K917:K921)</f>
        <v>0</v>
      </c>
      <c r="L922" s="110">
        <f t="shared" si="158"/>
        <v>0</v>
      </c>
      <c r="M922" s="110">
        <f t="shared" si="158"/>
        <v>0</v>
      </c>
      <c r="N922" s="111">
        <f t="shared" si="158"/>
        <v>0</v>
      </c>
      <c r="O922" s="111">
        <f t="shared" si="158"/>
        <v>0</v>
      </c>
      <c r="P922" s="111">
        <f t="shared" si="158"/>
        <v>0</v>
      </c>
      <c r="Q922" s="111">
        <f t="shared" si="158"/>
        <v>0</v>
      </c>
      <c r="R922" s="111">
        <f t="shared" si="158"/>
        <v>0</v>
      </c>
      <c r="S922" s="111">
        <f t="shared" si="158"/>
        <v>0</v>
      </c>
      <c r="T922" s="111">
        <f t="shared" si="158"/>
        <v>0</v>
      </c>
      <c r="U922" s="111">
        <f t="shared" si="158"/>
        <v>0</v>
      </c>
      <c r="V922" s="111">
        <f t="shared" si="158"/>
        <v>0</v>
      </c>
      <c r="W922" s="111">
        <f t="shared" si="158"/>
        <v>0</v>
      </c>
      <c r="X922" s="111">
        <f t="shared" si="158"/>
        <v>0</v>
      </c>
      <c r="Y922" s="111">
        <f t="shared" si="158"/>
        <v>0</v>
      </c>
      <c r="Z922" s="111">
        <f t="shared" si="158"/>
        <v>0</v>
      </c>
      <c r="AA922" s="111">
        <f t="shared" si="158"/>
        <v>0</v>
      </c>
      <c r="AB922" s="111">
        <f t="shared" si="158"/>
        <v>0</v>
      </c>
      <c r="AC922" s="111">
        <f t="shared" si="158"/>
        <v>0</v>
      </c>
      <c r="AD922" s="111">
        <f t="shared" si="158"/>
        <v>0</v>
      </c>
      <c r="AE922" s="111">
        <f t="shared" si="158"/>
        <v>0</v>
      </c>
      <c r="AF922" s="111">
        <f t="shared" si="158"/>
        <v>0</v>
      </c>
      <c r="AG922" s="111">
        <f t="shared" si="158"/>
        <v>0</v>
      </c>
      <c r="AH922" s="112">
        <f t="shared" si="158"/>
        <v>0</v>
      </c>
    </row>
    <row r="923" spans="1:34" ht="12.75" hidden="1" customHeight="1" outlineLevel="2" x14ac:dyDescent="0.25">
      <c r="A923" s="34"/>
      <c r="B923" s="140"/>
      <c r="C923" s="141"/>
      <c r="D923" s="142"/>
      <c r="E923" s="143"/>
      <c r="F923" s="143"/>
      <c r="G923" s="143"/>
      <c r="H923" s="143"/>
      <c r="I923" s="143"/>
      <c r="J923" s="143"/>
      <c r="K923" s="105"/>
      <c r="L923" s="105"/>
      <c r="M923" s="105"/>
      <c r="N923" s="144"/>
      <c r="O923" s="144"/>
      <c r="P923" s="144"/>
      <c r="Q923" s="144"/>
      <c r="R923" s="144"/>
      <c r="S923" s="144"/>
      <c r="T923" s="144"/>
      <c r="U923" s="144"/>
      <c r="V923" s="144"/>
      <c r="W923" s="144"/>
      <c r="X923" s="144"/>
      <c r="Y923" s="144"/>
      <c r="Z923" s="144"/>
      <c r="AA923" s="144"/>
      <c r="AB923" s="144"/>
      <c r="AC923" s="144"/>
      <c r="AD923" s="144"/>
      <c r="AE923" s="144"/>
      <c r="AF923" s="144"/>
      <c r="AG923" s="144"/>
      <c r="AH923" s="145"/>
    </row>
    <row r="924" spans="1:34" ht="12.75" hidden="1" customHeight="1" outlineLevel="2" x14ac:dyDescent="0.25">
      <c r="A924" s="34"/>
      <c r="B924" s="97"/>
      <c r="C924" s="141"/>
      <c r="D924" s="142" t="s">
        <v>82</v>
      </c>
      <c r="E924" s="143"/>
      <c r="F924" s="143"/>
      <c r="G924" s="143"/>
      <c r="H924" s="143"/>
      <c r="I924" s="143"/>
      <c r="J924" s="143"/>
      <c r="K924" s="105"/>
      <c r="L924" s="105"/>
      <c r="M924" s="105"/>
      <c r="N924" s="144"/>
      <c r="O924" s="144"/>
      <c r="P924" s="144"/>
      <c r="Q924" s="144"/>
      <c r="R924" s="144"/>
      <c r="S924" s="144"/>
      <c r="T924" s="144"/>
      <c r="U924" s="144"/>
      <c r="V924" s="144"/>
      <c r="W924" s="144"/>
      <c r="X924" s="144"/>
      <c r="Y924" s="144"/>
      <c r="Z924" s="144"/>
      <c r="AA924" s="144"/>
      <c r="AB924" s="144"/>
      <c r="AC924" s="144"/>
      <c r="AD924" s="144"/>
      <c r="AE924" s="144"/>
      <c r="AF924" s="144"/>
      <c r="AG924" s="144"/>
      <c r="AH924" s="145"/>
    </row>
    <row r="925" spans="1:34" ht="12.75" hidden="1" customHeight="1" outlineLevel="2" x14ac:dyDescent="0.25">
      <c r="A925" s="34"/>
      <c r="B925" s="140"/>
      <c r="C925" s="141"/>
      <c r="D925" s="136" t="s">
        <v>76</v>
      </c>
      <c r="E925" s="143"/>
      <c r="F925" s="143"/>
      <c r="G925" s="143"/>
      <c r="H925" s="143"/>
      <c r="I925" s="143"/>
      <c r="J925" s="143"/>
      <c r="K925" s="105">
        <f>'[1]Hist&amp;Budget_WC'!DH$143</f>
        <v>0</v>
      </c>
      <c r="L925" s="105">
        <f>'[1]Hist&amp;Budget_WC'!DI$143</f>
        <v>0</v>
      </c>
      <c r="M925" s="105">
        <f>'[1]Hist&amp;Budget_WC'!DJ$143</f>
        <v>0</v>
      </c>
      <c r="N925" s="106">
        <f>[1]Calcs_OthBiz!N$131</f>
        <v>0</v>
      </c>
      <c r="O925" s="106">
        <f>[1]Calcs_OthBiz!O$131</f>
        <v>0</v>
      </c>
      <c r="P925" s="106">
        <f>[1]Calcs_OthBiz!P$131</f>
        <v>0</v>
      </c>
      <c r="Q925" s="106">
        <f>[1]Calcs_OthBiz!Q$131</f>
        <v>0</v>
      </c>
      <c r="R925" s="106">
        <f>[1]Calcs_OthBiz!R$131</f>
        <v>0</v>
      </c>
      <c r="S925" s="106">
        <f>[1]Calcs_OthBiz!S$131</f>
        <v>0</v>
      </c>
      <c r="T925" s="106">
        <f>[1]Calcs_OthBiz!T$131</f>
        <v>0</v>
      </c>
      <c r="U925" s="106">
        <f>[1]Calcs_OthBiz!U$131</f>
        <v>0</v>
      </c>
      <c r="V925" s="106">
        <f>[1]Calcs_OthBiz!V$131</f>
        <v>0</v>
      </c>
      <c r="W925" s="106">
        <f>[1]Calcs_OthBiz!W$131</f>
        <v>0</v>
      </c>
      <c r="X925" s="106">
        <f>[1]Calcs_OthBiz!X$131</f>
        <v>0</v>
      </c>
      <c r="Y925" s="106">
        <f>[1]Calcs_OthBiz!Y$131</f>
        <v>0</v>
      </c>
      <c r="Z925" s="106">
        <f>[1]Calcs_OthBiz!Z$131</f>
        <v>0</v>
      </c>
      <c r="AA925" s="106">
        <f>[1]Calcs_OthBiz!AA$131</f>
        <v>0</v>
      </c>
      <c r="AB925" s="106">
        <f>[1]Calcs_OthBiz!AB$131</f>
        <v>0</v>
      </c>
      <c r="AC925" s="106">
        <f>[1]Calcs_OthBiz!AC$131</f>
        <v>0</v>
      </c>
      <c r="AD925" s="106">
        <f>[1]Calcs_OthBiz!AD$131</f>
        <v>0</v>
      </c>
      <c r="AE925" s="106">
        <f>[1]Calcs_OthBiz!AE$131</f>
        <v>0</v>
      </c>
      <c r="AF925" s="106">
        <f>[1]Calcs_OthBiz!AF$131</f>
        <v>0</v>
      </c>
      <c r="AG925" s="106">
        <f>[1]Calcs_OthBiz!AG$131</f>
        <v>0</v>
      </c>
      <c r="AH925" s="107">
        <f>[1]Calcs_OthBiz!AH$131</f>
        <v>0</v>
      </c>
    </row>
    <row r="926" spans="1:34" ht="12.75" hidden="1" customHeight="1" outlineLevel="2" x14ac:dyDescent="0.25">
      <c r="A926" s="34"/>
      <c r="B926" s="140"/>
      <c r="C926" s="141"/>
      <c r="D926" s="136" t="s">
        <v>77</v>
      </c>
      <c r="E926" s="143"/>
      <c r="F926" s="143"/>
      <c r="G926" s="143"/>
      <c r="H926" s="143"/>
      <c r="I926" s="143"/>
      <c r="J926" s="143"/>
      <c r="K926" s="105">
        <f>'[1]Hist&amp;Budget_WC'!DH$150</f>
        <v>0</v>
      </c>
      <c r="L926" s="105">
        <f>'[1]Hist&amp;Budget_WC'!DI$150</f>
        <v>0</v>
      </c>
      <c r="M926" s="105">
        <f>'[1]Hist&amp;Budget_WC'!DJ$150</f>
        <v>0</v>
      </c>
      <c r="N926" s="106">
        <f>[1]Calcs_OthBiz!N$138</f>
        <v>0</v>
      </c>
      <c r="O926" s="106">
        <f>[1]Calcs_OthBiz!O$138</f>
        <v>0</v>
      </c>
      <c r="P926" s="106">
        <f>[1]Calcs_OthBiz!P$138</f>
        <v>0</v>
      </c>
      <c r="Q926" s="106">
        <f>[1]Calcs_OthBiz!Q$138</f>
        <v>0</v>
      </c>
      <c r="R926" s="106">
        <f>[1]Calcs_OthBiz!R$138</f>
        <v>0</v>
      </c>
      <c r="S926" s="106">
        <f>[1]Calcs_OthBiz!S$138</f>
        <v>0</v>
      </c>
      <c r="T926" s="106">
        <f>[1]Calcs_OthBiz!T$138</f>
        <v>0</v>
      </c>
      <c r="U926" s="106">
        <f>[1]Calcs_OthBiz!U$138</f>
        <v>0</v>
      </c>
      <c r="V926" s="106">
        <f>[1]Calcs_OthBiz!V$138</f>
        <v>0</v>
      </c>
      <c r="W926" s="106">
        <f>[1]Calcs_OthBiz!W$138</f>
        <v>0</v>
      </c>
      <c r="X926" s="106">
        <f>[1]Calcs_OthBiz!X$138</f>
        <v>0</v>
      </c>
      <c r="Y926" s="106">
        <f>[1]Calcs_OthBiz!Y$138</f>
        <v>0</v>
      </c>
      <c r="Z926" s="106">
        <f>[1]Calcs_OthBiz!Z$138</f>
        <v>0</v>
      </c>
      <c r="AA926" s="106">
        <f>[1]Calcs_OthBiz!AA$138</f>
        <v>0</v>
      </c>
      <c r="AB926" s="106">
        <f>[1]Calcs_OthBiz!AB$138</f>
        <v>0</v>
      </c>
      <c r="AC926" s="106">
        <f>[1]Calcs_OthBiz!AC$138</f>
        <v>0</v>
      </c>
      <c r="AD926" s="106">
        <f>[1]Calcs_OthBiz!AD$138</f>
        <v>0</v>
      </c>
      <c r="AE926" s="106">
        <f>[1]Calcs_OthBiz!AE$138</f>
        <v>0</v>
      </c>
      <c r="AF926" s="106">
        <f>[1]Calcs_OthBiz!AF$138</f>
        <v>0</v>
      </c>
      <c r="AG926" s="106">
        <f>[1]Calcs_OthBiz!AG$138</f>
        <v>0</v>
      </c>
      <c r="AH926" s="107">
        <f>[1]Calcs_OthBiz!AH$138</f>
        <v>0</v>
      </c>
    </row>
    <row r="927" spans="1:34" ht="12.75" hidden="1" customHeight="1" outlineLevel="2" x14ac:dyDescent="0.25">
      <c r="A927" s="34"/>
      <c r="B927" s="140"/>
      <c r="C927" s="141"/>
      <c r="D927" s="137" t="s">
        <v>78</v>
      </c>
      <c r="E927" s="143"/>
      <c r="F927" s="143"/>
      <c r="G927" s="143"/>
      <c r="H927" s="143"/>
      <c r="I927" s="143"/>
      <c r="J927" s="143"/>
      <c r="K927" s="105">
        <f>'[1]Hist&amp;Budget_WC'!DH$149</f>
        <v>0</v>
      </c>
      <c r="L927" s="105">
        <f>'[1]Hist&amp;Budget_WC'!DI$149</f>
        <v>0</v>
      </c>
      <c r="M927" s="105">
        <f>'[1]Hist&amp;Budget_WC'!DJ$149</f>
        <v>0</v>
      </c>
      <c r="N927" s="106">
        <f>[1]Calcs_OthBiz!N$137</f>
        <v>0</v>
      </c>
      <c r="O927" s="106">
        <f>[1]Calcs_OthBiz!O$137</f>
        <v>0</v>
      </c>
      <c r="P927" s="106">
        <f>[1]Calcs_OthBiz!P$137</f>
        <v>0</v>
      </c>
      <c r="Q927" s="106">
        <f>[1]Calcs_OthBiz!Q$137</f>
        <v>0</v>
      </c>
      <c r="R927" s="106">
        <f>[1]Calcs_OthBiz!R$137</f>
        <v>0</v>
      </c>
      <c r="S927" s="106">
        <f>[1]Calcs_OthBiz!S$137</f>
        <v>0</v>
      </c>
      <c r="T927" s="106">
        <f>[1]Calcs_OthBiz!T$137</f>
        <v>0</v>
      </c>
      <c r="U927" s="106">
        <f>[1]Calcs_OthBiz!U$137</f>
        <v>0</v>
      </c>
      <c r="V927" s="106">
        <f>[1]Calcs_OthBiz!V$137</f>
        <v>0</v>
      </c>
      <c r="W927" s="106">
        <f>[1]Calcs_OthBiz!W$137</f>
        <v>0</v>
      </c>
      <c r="X927" s="106">
        <f>[1]Calcs_OthBiz!X$137</f>
        <v>0</v>
      </c>
      <c r="Y927" s="106">
        <f>[1]Calcs_OthBiz!Y$137</f>
        <v>0</v>
      </c>
      <c r="Z927" s="106">
        <f>[1]Calcs_OthBiz!Z$137</f>
        <v>0</v>
      </c>
      <c r="AA927" s="106">
        <f>[1]Calcs_OthBiz!AA$137</f>
        <v>0</v>
      </c>
      <c r="AB927" s="106">
        <f>[1]Calcs_OthBiz!AB$137</f>
        <v>0</v>
      </c>
      <c r="AC927" s="106">
        <f>[1]Calcs_OthBiz!AC$137</f>
        <v>0</v>
      </c>
      <c r="AD927" s="106">
        <f>[1]Calcs_OthBiz!AD$137</f>
        <v>0</v>
      </c>
      <c r="AE927" s="106">
        <f>[1]Calcs_OthBiz!AE$137</f>
        <v>0</v>
      </c>
      <c r="AF927" s="106">
        <f>[1]Calcs_OthBiz!AF$137</f>
        <v>0</v>
      </c>
      <c r="AG927" s="106">
        <f>[1]Calcs_OthBiz!AG$137</f>
        <v>0</v>
      </c>
      <c r="AH927" s="107">
        <f>[1]Calcs_OthBiz!AH$137</f>
        <v>0</v>
      </c>
    </row>
    <row r="928" spans="1:34" ht="12.75" hidden="1" customHeight="1" outlineLevel="2" x14ac:dyDescent="0.25">
      <c r="A928" s="34"/>
      <c r="B928" s="140"/>
      <c r="C928" s="141"/>
      <c r="D928" s="136" t="s">
        <v>83</v>
      </c>
      <c r="E928" s="143"/>
      <c r="F928" s="143"/>
      <c r="G928" s="143"/>
      <c r="H928" s="143"/>
      <c r="I928" s="143"/>
      <c r="J928" s="143"/>
      <c r="K928" s="105">
        <f>SUM('[1]Hist&amp;Budget_WC'!DH$145:DH$146)</f>
        <v>0</v>
      </c>
      <c r="L928" s="105">
        <f>SUM('[1]Hist&amp;Budget_WC'!DI$145:DI$146)</f>
        <v>0</v>
      </c>
      <c r="M928" s="105">
        <f>SUM('[1]Hist&amp;Budget_WC'!DJ$145:DJ$146)</f>
        <v>0</v>
      </c>
      <c r="N928" s="106">
        <f>SUM([1]Calcs_OthBiz!N$133:N$134)</f>
        <v>0</v>
      </c>
      <c r="O928" s="106">
        <f>SUM([1]Calcs_OthBiz!O$133:O$134)</f>
        <v>0</v>
      </c>
      <c r="P928" s="106">
        <f>SUM([1]Calcs_OthBiz!P$133:P$134)</f>
        <v>0</v>
      </c>
      <c r="Q928" s="106">
        <f>SUM([1]Calcs_OthBiz!Q$133:Q$134)</f>
        <v>0</v>
      </c>
      <c r="R928" s="106">
        <f>SUM([1]Calcs_OthBiz!R$133:R$134)</f>
        <v>0</v>
      </c>
      <c r="S928" s="106">
        <f>SUM([1]Calcs_OthBiz!S$133:S$134)</f>
        <v>0</v>
      </c>
      <c r="T928" s="106">
        <f>SUM([1]Calcs_OthBiz!T$133:T$134)</f>
        <v>0</v>
      </c>
      <c r="U928" s="106">
        <f>SUM([1]Calcs_OthBiz!U$133:U$134)</f>
        <v>0</v>
      </c>
      <c r="V928" s="106">
        <f>SUM([1]Calcs_OthBiz!V$133:V$134)</f>
        <v>0</v>
      </c>
      <c r="W928" s="106">
        <f>SUM([1]Calcs_OthBiz!W$133:W$134)</f>
        <v>0</v>
      </c>
      <c r="X928" s="106">
        <f>SUM([1]Calcs_OthBiz!X$133:X$134)</f>
        <v>0</v>
      </c>
      <c r="Y928" s="106">
        <f>SUM([1]Calcs_OthBiz!Y$133:Y$134)</f>
        <v>0</v>
      </c>
      <c r="Z928" s="106">
        <f>SUM([1]Calcs_OthBiz!Z$133:Z$134)</f>
        <v>0</v>
      </c>
      <c r="AA928" s="106">
        <f>SUM([1]Calcs_OthBiz!AA$133:AA$134)</f>
        <v>0</v>
      </c>
      <c r="AB928" s="106">
        <f>SUM([1]Calcs_OthBiz!AB$133:AB$134)</f>
        <v>0</v>
      </c>
      <c r="AC928" s="106">
        <f>SUM([1]Calcs_OthBiz!AC$133:AC$134)</f>
        <v>0</v>
      </c>
      <c r="AD928" s="106">
        <f>SUM([1]Calcs_OthBiz!AD$133:AD$134)</f>
        <v>0</v>
      </c>
      <c r="AE928" s="106">
        <f>SUM([1]Calcs_OthBiz!AE$133:AE$134)</f>
        <v>0</v>
      </c>
      <c r="AF928" s="106">
        <f>SUM([1]Calcs_OthBiz!AF$133:AF$134)</f>
        <v>0</v>
      </c>
      <c r="AG928" s="106">
        <f>SUM([1]Calcs_OthBiz!AG$133:AG$134)</f>
        <v>0</v>
      </c>
      <c r="AH928" s="107">
        <f>SUM([1]Calcs_OthBiz!AH$133:AH$134)</f>
        <v>0</v>
      </c>
    </row>
    <row r="929" spans="1:34" ht="12.75" hidden="1" customHeight="1" outlineLevel="2" x14ac:dyDescent="0.25">
      <c r="A929" s="34"/>
      <c r="B929" s="140"/>
      <c r="C929" s="141"/>
      <c r="D929" s="136" t="s">
        <v>84</v>
      </c>
      <c r="E929" s="143"/>
      <c r="F929" s="143"/>
      <c r="G929" s="143"/>
      <c r="H929" s="143"/>
      <c r="I929" s="143"/>
      <c r="J929" s="143"/>
      <c r="K929" s="105">
        <f>'[1]Hist&amp;Budget_WC'!DH$147</f>
        <v>0</v>
      </c>
      <c r="L929" s="105">
        <f>'[1]Hist&amp;Budget_WC'!DI$147</f>
        <v>0</v>
      </c>
      <c r="M929" s="105">
        <f>'[1]Hist&amp;Budget_WC'!DJ$147</f>
        <v>0</v>
      </c>
      <c r="N929" s="106">
        <f>[1]Calcs_OthBiz!N$135</f>
        <v>0</v>
      </c>
      <c r="O929" s="106">
        <f>[1]Calcs_OthBiz!O$135</f>
        <v>0</v>
      </c>
      <c r="P929" s="106">
        <f>[1]Calcs_OthBiz!P$135</f>
        <v>0</v>
      </c>
      <c r="Q929" s="106">
        <f>[1]Calcs_OthBiz!Q$135</f>
        <v>0</v>
      </c>
      <c r="R929" s="106">
        <f>[1]Calcs_OthBiz!R$135</f>
        <v>0</v>
      </c>
      <c r="S929" s="106">
        <f>[1]Calcs_OthBiz!S$135</f>
        <v>0</v>
      </c>
      <c r="T929" s="106">
        <f>[1]Calcs_OthBiz!T$135</f>
        <v>0</v>
      </c>
      <c r="U929" s="106">
        <f>[1]Calcs_OthBiz!U$135</f>
        <v>0</v>
      </c>
      <c r="V929" s="106">
        <f>[1]Calcs_OthBiz!V$135</f>
        <v>0</v>
      </c>
      <c r="W929" s="106">
        <f>[1]Calcs_OthBiz!W$135</f>
        <v>0</v>
      </c>
      <c r="X929" s="106">
        <f>[1]Calcs_OthBiz!X$135</f>
        <v>0</v>
      </c>
      <c r="Y929" s="106">
        <f>[1]Calcs_OthBiz!Y$135</f>
        <v>0</v>
      </c>
      <c r="Z929" s="106">
        <f>[1]Calcs_OthBiz!Z$135</f>
        <v>0</v>
      </c>
      <c r="AA929" s="106">
        <f>[1]Calcs_OthBiz!AA$135</f>
        <v>0</v>
      </c>
      <c r="AB929" s="106">
        <f>[1]Calcs_OthBiz!AB$135</f>
        <v>0</v>
      </c>
      <c r="AC929" s="106">
        <f>[1]Calcs_OthBiz!AC$135</f>
        <v>0</v>
      </c>
      <c r="AD929" s="106">
        <f>[1]Calcs_OthBiz!AD$135</f>
        <v>0</v>
      </c>
      <c r="AE929" s="106">
        <f>[1]Calcs_OthBiz!AE$135</f>
        <v>0</v>
      </c>
      <c r="AF929" s="106">
        <f>[1]Calcs_OthBiz!AF$135</f>
        <v>0</v>
      </c>
      <c r="AG929" s="106">
        <f>[1]Calcs_OthBiz!AG$135</f>
        <v>0</v>
      </c>
      <c r="AH929" s="107">
        <f>[1]Calcs_OthBiz!AH$135</f>
        <v>0</v>
      </c>
    </row>
    <row r="930" spans="1:34" ht="12.75" hidden="1" customHeight="1" outlineLevel="2" x14ac:dyDescent="0.25">
      <c r="A930" s="34"/>
      <c r="B930" s="140"/>
      <c r="C930" s="141"/>
      <c r="D930" s="136" t="s">
        <v>85</v>
      </c>
      <c r="E930" s="143"/>
      <c r="F930" s="143"/>
      <c r="G930" s="143"/>
      <c r="H930" s="143"/>
      <c r="I930" s="143"/>
      <c r="J930" s="143"/>
      <c r="K930" s="105">
        <f>SUM('[1]Hist&amp;Budget_WC'!DH$144,'[1]Hist&amp;Budget_WC'!DH$148,'[1]Hist&amp;Budget_WC'!DH$151:DH$152)</f>
        <v>0</v>
      </c>
      <c r="L930" s="105">
        <f>SUM('[1]Hist&amp;Budget_WC'!DI$144,'[1]Hist&amp;Budget_WC'!DI$148,'[1]Hist&amp;Budget_WC'!DI$151:DI$152)</f>
        <v>0</v>
      </c>
      <c r="M930" s="105">
        <f>SUM('[1]Hist&amp;Budget_WC'!DJ$144,'[1]Hist&amp;Budget_WC'!DJ$148,'[1]Hist&amp;Budget_WC'!DJ$151:DJ$152)</f>
        <v>0</v>
      </c>
      <c r="N930" s="106">
        <f>SUM([1]Calcs_OthBiz!N$132,[1]Calcs_OthBiz!N$136,[1]Calcs_OthBiz!N$139:N$140)</f>
        <v>0</v>
      </c>
      <c r="O930" s="106">
        <f>SUM([1]Calcs_OthBiz!O$132,[1]Calcs_OthBiz!O$136,[1]Calcs_OthBiz!O$139:O$140)</f>
        <v>0</v>
      </c>
      <c r="P930" s="106">
        <f>SUM([1]Calcs_OthBiz!P$132,[1]Calcs_OthBiz!P$136,[1]Calcs_OthBiz!P$139:P$140)</f>
        <v>0</v>
      </c>
      <c r="Q930" s="106">
        <f>SUM([1]Calcs_OthBiz!Q$132,[1]Calcs_OthBiz!Q$136,[1]Calcs_OthBiz!Q$139:Q$140)</f>
        <v>0</v>
      </c>
      <c r="R930" s="106">
        <f>SUM([1]Calcs_OthBiz!R$132,[1]Calcs_OthBiz!R$136,[1]Calcs_OthBiz!R$139:R$140)</f>
        <v>0</v>
      </c>
      <c r="S930" s="106">
        <f>SUM([1]Calcs_OthBiz!S$132,[1]Calcs_OthBiz!S$136,[1]Calcs_OthBiz!S$139:S$140)</f>
        <v>0</v>
      </c>
      <c r="T930" s="106">
        <f>SUM([1]Calcs_OthBiz!T$132,[1]Calcs_OthBiz!T$136,[1]Calcs_OthBiz!T$139:T$140)</f>
        <v>0</v>
      </c>
      <c r="U930" s="106">
        <f>SUM([1]Calcs_OthBiz!U$132,[1]Calcs_OthBiz!U$136,[1]Calcs_OthBiz!U$139:U$140)</f>
        <v>0</v>
      </c>
      <c r="V930" s="106">
        <f>SUM([1]Calcs_OthBiz!V$132,[1]Calcs_OthBiz!V$136,[1]Calcs_OthBiz!V$139:V$140)</f>
        <v>0</v>
      </c>
      <c r="W930" s="106">
        <f>SUM([1]Calcs_OthBiz!W$132,[1]Calcs_OthBiz!W$136,[1]Calcs_OthBiz!W$139:W$140)</f>
        <v>0</v>
      </c>
      <c r="X930" s="106">
        <f>SUM([1]Calcs_OthBiz!X$132,[1]Calcs_OthBiz!X$136,[1]Calcs_OthBiz!X$139:X$140)</f>
        <v>0</v>
      </c>
      <c r="Y930" s="106">
        <f>SUM([1]Calcs_OthBiz!Y$132,[1]Calcs_OthBiz!Y$136,[1]Calcs_OthBiz!Y$139:Y$140)</f>
        <v>0</v>
      </c>
      <c r="Z930" s="106">
        <f>SUM([1]Calcs_OthBiz!Z$132,[1]Calcs_OthBiz!Z$136,[1]Calcs_OthBiz!Z$139:Z$140)</f>
        <v>0</v>
      </c>
      <c r="AA930" s="106">
        <f>SUM([1]Calcs_OthBiz!AA$132,[1]Calcs_OthBiz!AA$136,[1]Calcs_OthBiz!AA$139:AA$140)</f>
        <v>0</v>
      </c>
      <c r="AB930" s="106">
        <f>SUM([1]Calcs_OthBiz!AB$132,[1]Calcs_OthBiz!AB$136,[1]Calcs_OthBiz!AB$139:AB$140)</f>
        <v>0</v>
      </c>
      <c r="AC930" s="106">
        <f>SUM([1]Calcs_OthBiz!AC$132,[1]Calcs_OthBiz!AC$136,[1]Calcs_OthBiz!AC$139:AC$140)</f>
        <v>0</v>
      </c>
      <c r="AD930" s="106">
        <f>SUM([1]Calcs_OthBiz!AD$132,[1]Calcs_OthBiz!AD$136,[1]Calcs_OthBiz!AD$139:AD$140)</f>
        <v>0</v>
      </c>
      <c r="AE930" s="106">
        <f>SUM([1]Calcs_OthBiz!AE$132,[1]Calcs_OthBiz!AE$136,[1]Calcs_OthBiz!AE$139:AE$140)</f>
        <v>0</v>
      </c>
      <c r="AF930" s="106">
        <f>SUM([1]Calcs_OthBiz!AF$132,[1]Calcs_OthBiz!AF$136,[1]Calcs_OthBiz!AF$139:AF$140)</f>
        <v>0</v>
      </c>
      <c r="AG930" s="106">
        <f>SUM([1]Calcs_OthBiz!AG$132,[1]Calcs_OthBiz!AG$136,[1]Calcs_OthBiz!AG$139:AG$140)</f>
        <v>0</v>
      </c>
      <c r="AH930" s="107">
        <f>SUM([1]Calcs_OthBiz!AH$132,[1]Calcs_OthBiz!AH$136,[1]Calcs_OthBiz!AH$139:AH$140)</f>
        <v>0</v>
      </c>
    </row>
    <row r="931" spans="1:34" ht="12.75" hidden="1" customHeight="1" outlineLevel="2" x14ac:dyDescent="0.25">
      <c r="A931" s="34"/>
      <c r="B931" s="140"/>
      <c r="C931" s="141"/>
      <c r="D931" s="139" t="s">
        <v>86</v>
      </c>
      <c r="E931" s="146"/>
      <c r="F931" s="146"/>
      <c r="G931" s="146"/>
      <c r="H931" s="146"/>
      <c r="I931" s="146"/>
      <c r="J931" s="146"/>
      <c r="K931" s="110">
        <f t="shared" ref="K931:AH931" si="159">SUM(K925:K930)</f>
        <v>0</v>
      </c>
      <c r="L931" s="110">
        <f t="shared" si="159"/>
        <v>0</v>
      </c>
      <c r="M931" s="110">
        <f t="shared" si="159"/>
        <v>0</v>
      </c>
      <c r="N931" s="111">
        <f t="shared" si="159"/>
        <v>0</v>
      </c>
      <c r="O931" s="111">
        <f t="shared" si="159"/>
        <v>0</v>
      </c>
      <c r="P931" s="111">
        <f t="shared" si="159"/>
        <v>0</v>
      </c>
      <c r="Q931" s="111">
        <f t="shared" si="159"/>
        <v>0</v>
      </c>
      <c r="R931" s="111">
        <f t="shared" si="159"/>
        <v>0</v>
      </c>
      <c r="S931" s="111">
        <f t="shared" si="159"/>
        <v>0</v>
      </c>
      <c r="T931" s="111">
        <f t="shared" si="159"/>
        <v>0</v>
      </c>
      <c r="U931" s="111">
        <f t="shared" si="159"/>
        <v>0</v>
      </c>
      <c r="V931" s="111">
        <f t="shared" si="159"/>
        <v>0</v>
      </c>
      <c r="W931" s="111">
        <f t="shared" si="159"/>
        <v>0</v>
      </c>
      <c r="X931" s="111">
        <f t="shared" si="159"/>
        <v>0</v>
      </c>
      <c r="Y931" s="111">
        <f t="shared" si="159"/>
        <v>0</v>
      </c>
      <c r="Z931" s="111">
        <f t="shared" si="159"/>
        <v>0</v>
      </c>
      <c r="AA931" s="111">
        <f t="shared" si="159"/>
        <v>0</v>
      </c>
      <c r="AB931" s="111">
        <f t="shared" si="159"/>
        <v>0</v>
      </c>
      <c r="AC931" s="111">
        <f t="shared" si="159"/>
        <v>0</v>
      </c>
      <c r="AD931" s="111">
        <f t="shared" si="159"/>
        <v>0</v>
      </c>
      <c r="AE931" s="111">
        <f t="shared" si="159"/>
        <v>0</v>
      </c>
      <c r="AF931" s="111">
        <f t="shared" si="159"/>
        <v>0</v>
      </c>
      <c r="AG931" s="111">
        <f t="shared" si="159"/>
        <v>0</v>
      </c>
      <c r="AH931" s="112">
        <f t="shared" si="159"/>
        <v>0</v>
      </c>
    </row>
    <row r="932" spans="1:34" ht="12.75" hidden="1" customHeight="1" outlineLevel="2" thickBot="1" x14ac:dyDescent="0.3">
      <c r="A932" s="34"/>
      <c r="B932" s="140"/>
      <c r="C932" s="141"/>
      <c r="D932" s="147" t="s">
        <v>87</v>
      </c>
      <c r="E932" s="148"/>
      <c r="F932" s="148"/>
      <c r="G932" s="148"/>
      <c r="H932" s="148"/>
      <c r="I932" s="148"/>
      <c r="J932" s="148"/>
      <c r="K932" s="149">
        <f t="shared" ref="K932:AH932" si="160">SUM(K922,K931)</f>
        <v>0</v>
      </c>
      <c r="L932" s="149">
        <f t="shared" si="160"/>
        <v>0</v>
      </c>
      <c r="M932" s="149">
        <f t="shared" si="160"/>
        <v>0</v>
      </c>
      <c r="N932" s="150">
        <f t="shared" si="160"/>
        <v>0</v>
      </c>
      <c r="O932" s="150">
        <f t="shared" si="160"/>
        <v>0</v>
      </c>
      <c r="P932" s="150">
        <f t="shared" si="160"/>
        <v>0</v>
      </c>
      <c r="Q932" s="150">
        <f t="shared" si="160"/>
        <v>0</v>
      </c>
      <c r="R932" s="150">
        <f t="shared" si="160"/>
        <v>0</v>
      </c>
      <c r="S932" s="150">
        <f t="shared" si="160"/>
        <v>0</v>
      </c>
      <c r="T932" s="150">
        <f t="shared" si="160"/>
        <v>0</v>
      </c>
      <c r="U932" s="150">
        <f t="shared" si="160"/>
        <v>0</v>
      </c>
      <c r="V932" s="150">
        <f t="shared" si="160"/>
        <v>0</v>
      </c>
      <c r="W932" s="150">
        <f t="shared" si="160"/>
        <v>0</v>
      </c>
      <c r="X932" s="150">
        <f t="shared" si="160"/>
        <v>0</v>
      </c>
      <c r="Y932" s="150">
        <f t="shared" si="160"/>
        <v>0</v>
      </c>
      <c r="Z932" s="150">
        <f t="shared" si="160"/>
        <v>0</v>
      </c>
      <c r="AA932" s="150">
        <f t="shared" si="160"/>
        <v>0</v>
      </c>
      <c r="AB932" s="150">
        <f t="shared" si="160"/>
        <v>0</v>
      </c>
      <c r="AC932" s="150">
        <f t="shared" si="160"/>
        <v>0</v>
      </c>
      <c r="AD932" s="150">
        <f t="shared" si="160"/>
        <v>0</v>
      </c>
      <c r="AE932" s="150">
        <f t="shared" si="160"/>
        <v>0</v>
      </c>
      <c r="AF932" s="150">
        <f t="shared" si="160"/>
        <v>0</v>
      </c>
      <c r="AG932" s="150">
        <f t="shared" si="160"/>
        <v>0</v>
      </c>
      <c r="AH932" s="151">
        <f t="shared" si="160"/>
        <v>0</v>
      </c>
    </row>
    <row r="933" spans="1:34" ht="12.75" hidden="1" customHeight="1" outlineLevel="2" thickTop="1" x14ac:dyDescent="0.25">
      <c r="A933" s="34"/>
      <c r="B933" s="140"/>
      <c r="C933" s="141"/>
      <c r="D933" s="142"/>
      <c r="E933" s="143"/>
      <c r="F933" s="143"/>
      <c r="G933" s="143"/>
      <c r="H933" s="143"/>
      <c r="I933" s="143"/>
      <c r="J933" s="143"/>
      <c r="K933" s="105"/>
      <c r="L933" s="105"/>
      <c r="M933" s="105"/>
      <c r="N933" s="144"/>
      <c r="O933" s="144"/>
      <c r="P933" s="144"/>
      <c r="Q933" s="144"/>
      <c r="R933" s="144"/>
      <c r="S933" s="144"/>
      <c r="T933" s="144"/>
      <c r="U933" s="144"/>
      <c r="V933" s="144"/>
      <c r="W933" s="144"/>
      <c r="X933" s="144"/>
      <c r="Y933" s="144"/>
      <c r="Z933" s="144"/>
      <c r="AA933" s="144"/>
      <c r="AB933" s="144"/>
      <c r="AC933" s="144"/>
      <c r="AD933" s="144"/>
      <c r="AE933" s="144"/>
      <c r="AF933" s="144"/>
      <c r="AG933" s="144"/>
      <c r="AH933" s="145"/>
    </row>
    <row r="934" spans="1:34" ht="12.75" hidden="1" customHeight="1" outlineLevel="2" x14ac:dyDescent="0.25">
      <c r="A934" s="34"/>
      <c r="B934" s="140"/>
      <c r="C934" s="141"/>
      <c r="D934" s="142" t="s">
        <v>88</v>
      </c>
      <c r="E934" s="143"/>
      <c r="F934" s="143"/>
      <c r="G934" s="143"/>
      <c r="H934" s="143"/>
      <c r="I934" s="143"/>
      <c r="J934" s="143"/>
      <c r="K934" s="105"/>
      <c r="L934" s="105"/>
      <c r="M934" s="105"/>
      <c r="N934" s="106"/>
      <c r="O934" s="144"/>
      <c r="P934" s="144"/>
      <c r="Q934" s="144"/>
      <c r="R934" s="144"/>
      <c r="S934" s="144"/>
      <c r="T934" s="144"/>
      <c r="U934" s="144"/>
      <c r="V934" s="144"/>
      <c r="W934" s="144"/>
      <c r="X934" s="144"/>
      <c r="Y934" s="144"/>
      <c r="Z934" s="144"/>
      <c r="AA934" s="144"/>
      <c r="AB934" s="144"/>
      <c r="AC934" s="144"/>
      <c r="AD934" s="144"/>
      <c r="AE934" s="144"/>
      <c r="AF934" s="144"/>
      <c r="AG934" s="144"/>
      <c r="AH934" s="145"/>
    </row>
    <row r="935" spans="1:34" ht="12.75" hidden="1" customHeight="1" outlineLevel="2" x14ac:dyDescent="0.25">
      <c r="A935" s="34"/>
      <c r="B935" s="140"/>
      <c r="C935" s="141"/>
      <c r="D935" s="165" t="s">
        <v>89</v>
      </c>
      <c r="E935" s="143"/>
      <c r="F935" s="143"/>
      <c r="G935" s="143"/>
      <c r="H935" s="143"/>
      <c r="I935" s="143"/>
      <c r="J935" s="143"/>
      <c r="K935" s="105">
        <f>SUM('[1]Hist&amp;Budget_WC'!DH$159:DH$160)</f>
        <v>0</v>
      </c>
      <c r="L935" s="105">
        <f>SUM('[1]Hist&amp;Budget_WC'!DI$159:DI$160)</f>
        <v>0</v>
      </c>
      <c r="M935" s="105">
        <f>SUM('[1]Hist&amp;Budget_WC'!DJ$159:DJ$160)</f>
        <v>0</v>
      </c>
      <c r="N935" s="106">
        <f>SUM([1]Calcs_OthBiz!N$146:N$147)</f>
        <v>0</v>
      </c>
      <c r="O935" s="106">
        <f>SUM([1]Calcs_OthBiz!O$146:O$147)</f>
        <v>0</v>
      </c>
      <c r="P935" s="106">
        <f>SUM([1]Calcs_OthBiz!P$146:P$147)</f>
        <v>0</v>
      </c>
      <c r="Q935" s="106">
        <f>SUM([1]Calcs_OthBiz!Q$146:Q$147)</f>
        <v>0</v>
      </c>
      <c r="R935" s="106">
        <f>SUM([1]Calcs_OthBiz!R$146:R$147)</f>
        <v>0</v>
      </c>
      <c r="S935" s="106">
        <f>SUM([1]Calcs_OthBiz!S$146:S$147)</f>
        <v>0</v>
      </c>
      <c r="T935" s="106">
        <f>SUM([1]Calcs_OthBiz!T$146:T$147)</f>
        <v>0</v>
      </c>
      <c r="U935" s="106">
        <f>SUM([1]Calcs_OthBiz!U$146:U$147)</f>
        <v>0</v>
      </c>
      <c r="V935" s="106">
        <f>SUM([1]Calcs_OthBiz!V$146:V$147)</f>
        <v>0</v>
      </c>
      <c r="W935" s="106">
        <f>SUM([1]Calcs_OthBiz!W$146:W$147)</f>
        <v>0</v>
      </c>
      <c r="X935" s="106">
        <f>SUM([1]Calcs_OthBiz!X$146:X$147)</f>
        <v>0</v>
      </c>
      <c r="Y935" s="106">
        <f>SUM([1]Calcs_OthBiz!Y$146:Y$147)</f>
        <v>0</v>
      </c>
      <c r="Z935" s="106">
        <f>SUM([1]Calcs_OthBiz!Z$146:Z$147)</f>
        <v>0</v>
      </c>
      <c r="AA935" s="106">
        <f>SUM([1]Calcs_OthBiz!AA$146:AA$147)</f>
        <v>0</v>
      </c>
      <c r="AB935" s="106">
        <f>SUM([1]Calcs_OthBiz!AB$146:AB$147)</f>
        <v>0</v>
      </c>
      <c r="AC935" s="106">
        <f>SUM([1]Calcs_OthBiz!AC$146:AC$147)</f>
        <v>0</v>
      </c>
      <c r="AD935" s="106">
        <f>SUM([1]Calcs_OthBiz!AD$146:AD$147)</f>
        <v>0</v>
      </c>
      <c r="AE935" s="106">
        <f>SUM([1]Calcs_OthBiz!AE$146:AE$147)</f>
        <v>0</v>
      </c>
      <c r="AF935" s="106">
        <f>SUM([1]Calcs_OthBiz!AF$146:AF$147)</f>
        <v>0</v>
      </c>
      <c r="AG935" s="106">
        <f>SUM([1]Calcs_OthBiz!AG$146:AG$147)</f>
        <v>0</v>
      </c>
      <c r="AH935" s="107">
        <f>SUM([1]Calcs_OthBiz!AH$146:AH$147)</f>
        <v>0</v>
      </c>
    </row>
    <row r="936" spans="1:34" ht="12.75" hidden="1" customHeight="1" outlineLevel="2" x14ac:dyDescent="0.25">
      <c r="A936" s="34"/>
      <c r="B936" s="140"/>
      <c r="C936" s="141"/>
      <c r="D936" s="234" t="s">
        <v>90</v>
      </c>
      <c r="E936" s="143"/>
      <c r="F936" s="143"/>
      <c r="G936" s="143"/>
      <c r="H936" s="143"/>
      <c r="I936" s="143"/>
      <c r="J936" s="143"/>
      <c r="K936" s="105">
        <f>ROUND('[1]Hist&amp;Budget_WC'!DH$164,0)</f>
        <v>0</v>
      </c>
      <c r="L936" s="105">
        <f>ROUND('[1]Hist&amp;Budget_WC'!DI$164,0)</f>
        <v>0</v>
      </c>
      <c r="M936" s="105">
        <f>ROUND('[1]Hist&amp;Budget_WC'!DJ$164,0)</f>
        <v>0</v>
      </c>
      <c r="N936" s="106">
        <f>ROUND(SUM([1]Calcs_OthBiz!N$151),0)</f>
        <v>0</v>
      </c>
      <c r="O936" s="106">
        <f>ROUND(SUM([1]Calcs_OthBiz!O$151),0)</f>
        <v>0</v>
      </c>
      <c r="P936" s="106">
        <f>ROUND(SUM([1]Calcs_OthBiz!P$151),0)</f>
        <v>0</v>
      </c>
      <c r="Q936" s="106">
        <f>ROUND(SUM([1]Calcs_OthBiz!Q$151),0)</f>
        <v>0</v>
      </c>
      <c r="R936" s="106">
        <f>ROUND(SUM([1]Calcs_OthBiz!R$151),0)</f>
        <v>0</v>
      </c>
      <c r="S936" s="106">
        <f>ROUND(SUM([1]Calcs_OthBiz!S$151),0)</f>
        <v>0</v>
      </c>
      <c r="T936" s="106">
        <f>ROUND(SUM([1]Calcs_OthBiz!T$151),0)</f>
        <v>0</v>
      </c>
      <c r="U936" s="106">
        <f>ROUND(SUM([1]Calcs_OthBiz!U$151),0)</f>
        <v>0</v>
      </c>
      <c r="V936" s="106">
        <f>ROUND(SUM([1]Calcs_OthBiz!V$151),0)</f>
        <v>0</v>
      </c>
      <c r="W936" s="106">
        <f>ROUND(SUM([1]Calcs_OthBiz!W$151),0)</f>
        <v>0</v>
      </c>
      <c r="X936" s="106">
        <f>ROUND(SUM([1]Calcs_OthBiz!X$151),0)</f>
        <v>0</v>
      </c>
      <c r="Y936" s="106">
        <f>ROUND(SUM([1]Calcs_OthBiz!Y$151),0)</f>
        <v>0</v>
      </c>
      <c r="Z936" s="106">
        <f>ROUND(SUM([1]Calcs_OthBiz!Z$151),0)</f>
        <v>0</v>
      </c>
      <c r="AA936" s="106">
        <f>ROUND(SUM([1]Calcs_OthBiz!AA$151),0)</f>
        <v>0</v>
      </c>
      <c r="AB936" s="106">
        <f>ROUND(SUM([1]Calcs_OthBiz!AB$151),0)</f>
        <v>0</v>
      </c>
      <c r="AC936" s="106">
        <f>ROUND(SUM([1]Calcs_OthBiz!AC$151),0)</f>
        <v>0</v>
      </c>
      <c r="AD936" s="106">
        <f>ROUND(SUM([1]Calcs_OthBiz!AD$151),0)</f>
        <v>0</v>
      </c>
      <c r="AE936" s="106">
        <f>ROUND(SUM([1]Calcs_OthBiz!AE$151),0)</f>
        <v>0</v>
      </c>
      <c r="AF936" s="106">
        <f>ROUND(SUM([1]Calcs_OthBiz!AF$151),0)</f>
        <v>0</v>
      </c>
      <c r="AG936" s="106">
        <f>ROUND(SUM([1]Calcs_OthBiz!AG$151),0)</f>
        <v>0</v>
      </c>
      <c r="AH936" s="107">
        <f>ROUND(SUM([1]Calcs_OthBiz!AH$151),0)</f>
        <v>0</v>
      </c>
    </row>
    <row r="937" spans="1:34" ht="12.75" hidden="1" customHeight="1" outlineLevel="2" x14ac:dyDescent="0.25">
      <c r="A937" s="34"/>
      <c r="B937" s="140"/>
      <c r="C937" s="141"/>
      <c r="D937" s="234" t="s">
        <v>91</v>
      </c>
      <c r="E937" s="143"/>
      <c r="F937" s="143"/>
      <c r="G937" s="143"/>
      <c r="H937" s="143"/>
      <c r="I937" s="143"/>
      <c r="J937" s="143"/>
      <c r="K937" s="105">
        <f>ROUND('[1]Hist&amp;Budget_WC'!DH$165,0)</f>
        <v>0</v>
      </c>
      <c r="L937" s="105">
        <f>ROUND('[1]Hist&amp;Budget_WC'!DI$165,0)</f>
        <v>0</v>
      </c>
      <c r="M937" s="105">
        <f>ROUND('[1]Hist&amp;Budget_WC'!DJ$165,0)</f>
        <v>0</v>
      </c>
      <c r="N937" s="106">
        <f>ROUND([1]Calcs_OthBiz!N$152,0)</f>
        <v>0</v>
      </c>
      <c r="O937" s="106">
        <f>ROUND([1]Calcs_OthBiz!O$152,0)</f>
        <v>0</v>
      </c>
      <c r="P937" s="106">
        <f>ROUND([1]Calcs_OthBiz!P$152,0)</f>
        <v>0</v>
      </c>
      <c r="Q937" s="106">
        <f>ROUND([1]Calcs_OthBiz!Q$152,0)</f>
        <v>0</v>
      </c>
      <c r="R937" s="106">
        <f>ROUND([1]Calcs_OthBiz!R$152,0)</f>
        <v>0</v>
      </c>
      <c r="S937" s="106">
        <f>ROUND([1]Calcs_OthBiz!S$152,0)</f>
        <v>0</v>
      </c>
      <c r="T937" s="106">
        <f>ROUND([1]Calcs_OthBiz!T$152,0)</f>
        <v>0</v>
      </c>
      <c r="U937" s="106">
        <f>ROUND([1]Calcs_OthBiz!U$152,0)</f>
        <v>0</v>
      </c>
      <c r="V937" s="106">
        <f>ROUND([1]Calcs_OthBiz!V$152,0)</f>
        <v>0</v>
      </c>
      <c r="W937" s="106">
        <f>ROUND([1]Calcs_OthBiz!W$152,0)</f>
        <v>0</v>
      </c>
      <c r="X937" s="106">
        <f>ROUND([1]Calcs_OthBiz!X$152,0)</f>
        <v>0</v>
      </c>
      <c r="Y937" s="106">
        <f>ROUND([1]Calcs_OthBiz!Y$152,0)</f>
        <v>0</v>
      </c>
      <c r="Z937" s="106">
        <f>ROUND([1]Calcs_OthBiz!Z$152,0)</f>
        <v>0</v>
      </c>
      <c r="AA937" s="106">
        <f>ROUND([1]Calcs_OthBiz!AA$152,0)</f>
        <v>0</v>
      </c>
      <c r="AB937" s="106">
        <f>ROUND([1]Calcs_OthBiz!AB$152,0)</f>
        <v>0</v>
      </c>
      <c r="AC937" s="106">
        <f>ROUND([1]Calcs_OthBiz!AC$152,0)</f>
        <v>0</v>
      </c>
      <c r="AD937" s="106">
        <f>ROUND([1]Calcs_OthBiz!AD$152,0)</f>
        <v>0</v>
      </c>
      <c r="AE937" s="106">
        <f>ROUND([1]Calcs_OthBiz!AE$152,0)</f>
        <v>0</v>
      </c>
      <c r="AF937" s="106">
        <f>ROUND([1]Calcs_OthBiz!AF$152,0)</f>
        <v>0</v>
      </c>
      <c r="AG937" s="106">
        <f>ROUND([1]Calcs_OthBiz!AG$152,0)</f>
        <v>0</v>
      </c>
      <c r="AH937" s="107">
        <f>ROUND([1]Calcs_OthBiz!AH$152,0)</f>
        <v>0</v>
      </c>
    </row>
    <row r="938" spans="1:34" ht="12.75" hidden="1" customHeight="1" outlineLevel="2" x14ac:dyDescent="0.25">
      <c r="A938" s="34"/>
      <c r="B938" s="140"/>
      <c r="C938" s="141"/>
      <c r="D938" s="234" t="s">
        <v>92</v>
      </c>
      <c r="E938" s="143"/>
      <c r="F938" s="143"/>
      <c r="G938" s="143"/>
      <c r="H938" s="143"/>
      <c r="I938" s="143"/>
      <c r="J938" s="143"/>
      <c r="K938" s="105">
        <f>'[1]Hist&amp;Budget_WC'!DH$162</f>
        <v>0</v>
      </c>
      <c r="L938" s="105">
        <f>'[1]Hist&amp;Budget_WC'!DI$162</f>
        <v>0</v>
      </c>
      <c r="M938" s="105">
        <f>'[1]Hist&amp;Budget_WC'!DJ$162</f>
        <v>0</v>
      </c>
      <c r="N938" s="106">
        <f>[1]Calcs_OthBiz!N$149</f>
        <v>0</v>
      </c>
      <c r="O938" s="106">
        <f>[1]Calcs_OthBiz!O$149</f>
        <v>0</v>
      </c>
      <c r="P938" s="106">
        <f>[1]Calcs_OthBiz!P$149</f>
        <v>0</v>
      </c>
      <c r="Q938" s="106">
        <f>[1]Calcs_OthBiz!Q$149</f>
        <v>0</v>
      </c>
      <c r="R938" s="106">
        <f>[1]Calcs_OthBiz!R$149</f>
        <v>0</v>
      </c>
      <c r="S938" s="106">
        <f>[1]Calcs_OthBiz!S$149</f>
        <v>0</v>
      </c>
      <c r="T938" s="106">
        <f>[1]Calcs_OthBiz!T$149</f>
        <v>0</v>
      </c>
      <c r="U938" s="106">
        <f>[1]Calcs_OthBiz!U$149</f>
        <v>0</v>
      </c>
      <c r="V938" s="106">
        <f>[1]Calcs_OthBiz!V$149</f>
        <v>0</v>
      </c>
      <c r="W938" s="106">
        <f>[1]Calcs_OthBiz!W$149</f>
        <v>0</v>
      </c>
      <c r="X938" s="106">
        <f>[1]Calcs_OthBiz!X$149</f>
        <v>0</v>
      </c>
      <c r="Y938" s="106">
        <f>[1]Calcs_OthBiz!Y$149</f>
        <v>0</v>
      </c>
      <c r="Z938" s="106">
        <f>[1]Calcs_OthBiz!Z$149</f>
        <v>0</v>
      </c>
      <c r="AA938" s="106">
        <f>[1]Calcs_OthBiz!AA$149</f>
        <v>0</v>
      </c>
      <c r="AB938" s="106">
        <f>[1]Calcs_OthBiz!AB$149</f>
        <v>0</v>
      </c>
      <c r="AC938" s="106">
        <f>[1]Calcs_OthBiz!AC$149</f>
        <v>0</v>
      </c>
      <c r="AD938" s="106">
        <f>[1]Calcs_OthBiz!AD$149</f>
        <v>0</v>
      </c>
      <c r="AE938" s="106">
        <f>[1]Calcs_OthBiz!AE$149</f>
        <v>0</v>
      </c>
      <c r="AF938" s="106">
        <f>[1]Calcs_OthBiz!AF$149</f>
        <v>0</v>
      </c>
      <c r="AG938" s="106">
        <f>[1]Calcs_OthBiz!AG$149</f>
        <v>0</v>
      </c>
      <c r="AH938" s="107">
        <f>[1]Calcs_OthBiz!AH$149</f>
        <v>0</v>
      </c>
    </row>
    <row r="939" spans="1:34" ht="12.75" hidden="1" customHeight="1" outlineLevel="2" x14ac:dyDescent="0.25">
      <c r="A939" s="34"/>
      <c r="B939" s="140"/>
      <c r="C939" s="141"/>
      <c r="D939" s="235" t="s">
        <v>85</v>
      </c>
      <c r="E939" s="143"/>
      <c r="F939" s="143"/>
      <c r="G939" s="143"/>
      <c r="H939" s="143"/>
      <c r="I939" s="143"/>
      <c r="J939" s="143"/>
      <c r="K939" s="105">
        <f>SUM('[1]Hist&amp;Budget_WC'!DH$161,'[1]Hist&amp;Budget_WC'!DH$163)</f>
        <v>0</v>
      </c>
      <c r="L939" s="105">
        <f>SUM('[1]Hist&amp;Budget_WC'!DI$161,'[1]Hist&amp;Budget_WC'!DI$163)</f>
        <v>0</v>
      </c>
      <c r="M939" s="105">
        <f>SUM('[1]Hist&amp;Budget_WC'!DJ$161,'[1]Hist&amp;Budget_WC'!DJ$163)</f>
        <v>0</v>
      </c>
      <c r="N939" s="106">
        <f>SUM([1]Calcs_OthBiz!N$148,[1]Calcs_OthBiz!N$150)</f>
        <v>0</v>
      </c>
      <c r="O939" s="106">
        <f>SUM([1]Calcs_OthBiz!O$148,[1]Calcs_OthBiz!O$150)</f>
        <v>0</v>
      </c>
      <c r="P939" s="106">
        <f>SUM([1]Calcs_OthBiz!P$148,[1]Calcs_OthBiz!P$150)</f>
        <v>0</v>
      </c>
      <c r="Q939" s="106">
        <f>SUM([1]Calcs_OthBiz!Q$148,[1]Calcs_OthBiz!Q$150)</f>
        <v>0</v>
      </c>
      <c r="R939" s="106">
        <f>SUM([1]Calcs_OthBiz!R$148,[1]Calcs_OthBiz!R$150)</f>
        <v>0</v>
      </c>
      <c r="S939" s="106">
        <f>SUM([1]Calcs_OthBiz!S$148,[1]Calcs_OthBiz!S$150)</f>
        <v>0</v>
      </c>
      <c r="T939" s="106">
        <f>SUM([1]Calcs_OthBiz!T$148,[1]Calcs_OthBiz!T$150)</f>
        <v>0</v>
      </c>
      <c r="U939" s="106">
        <f>SUM([1]Calcs_OthBiz!U$148,[1]Calcs_OthBiz!U$150)</f>
        <v>0</v>
      </c>
      <c r="V939" s="106">
        <f>SUM([1]Calcs_OthBiz!V$148,[1]Calcs_OthBiz!V$150)</f>
        <v>0</v>
      </c>
      <c r="W939" s="106">
        <f>SUM([1]Calcs_OthBiz!W$148,[1]Calcs_OthBiz!W$150)</f>
        <v>0</v>
      </c>
      <c r="X939" s="106">
        <f>SUM([1]Calcs_OthBiz!X$148,[1]Calcs_OthBiz!X$150)</f>
        <v>0</v>
      </c>
      <c r="Y939" s="106">
        <f>SUM([1]Calcs_OthBiz!Y$148,[1]Calcs_OthBiz!Y$150)</f>
        <v>0</v>
      </c>
      <c r="Z939" s="106">
        <f>SUM([1]Calcs_OthBiz!Z$148,[1]Calcs_OthBiz!Z$150)</f>
        <v>0</v>
      </c>
      <c r="AA939" s="106">
        <f>SUM([1]Calcs_OthBiz!AA$148,[1]Calcs_OthBiz!AA$150)</f>
        <v>0</v>
      </c>
      <c r="AB939" s="106">
        <f>SUM([1]Calcs_OthBiz!AB$148,[1]Calcs_OthBiz!AB$150)</f>
        <v>0</v>
      </c>
      <c r="AC939" s="106">
        <f>SUM([1]Calcs_OthBiz!AC$148,[1]Calcs_OthBiz!AC$150)</f>
        <v>0</v>
      </c>
      <c r="AD939" s="106">
        <f>SUM([1]Calcs_OthBiz!AD$148,[1]Calcs_OthBiz!AD$150)</f>
        <v>0</v>
      </c>
      <c r="AE939" s="106">
        <f>SUM([1]Calcs_OthBiz!AE$148,[1]Calcs_OthBiz!AE$150)</f>
        <v>0</v>
      </c>
      <c r="AF939" s="106">
        <f>SUM([1]Calcs_OthBiz!AF$148,[1]Calcs_OthBiz!AF$150)</f>
        <v>0</v>
      </c>
      <c r="AG939" s="106">
        <f>SUM([1]Calcs_OthBiz!AG$148,[1]Calcs_OthBiz!AG$150)</f>
        <v>0</v>
      </c>
      <c r="AH939" s="107">
        <f>SUM([1]Calcs_OthBiz!AH$148,[1]Calcs_OthBiz!AH$150)</f>
        <v>0</v>
      </c>
    </row>
    <row r="940" spans="1:34" ht="12.75" hidden="1" customHeight="1" outlineLevel="2" x14ac:dyDescent="0.25">
      <c r="A940" s="34"/>
      <c r="B940" s="140"/>
      <c r="C940" s="141"/>
      <c r="D940" s="139" t="s">
        <v>93</v>
      </c>
      <c r="E940" s="146"/>
      <c r="F940" s="146"/>
      <c r="G940" s="146"/>
      <c r="H940" s="146"/>
      <c r="I940" s="146"/>
      <c r="J940" s="146"/>
      <c r="K940" s="110">
        <f t="shared" ref="K940:AH940" si="161">SUM(K935:K939)</f>
        <v>0</v>
      </c>
      <c r="L940" s="110">
        <f t="shared" si="161"/>
        <v>0</v>
      </c>
      <c r="M940" s="110">
        <f t="shared" si="161"/>
        <v>0</v>
      </c>
      <c r="N940" s="111">
        <f t="shared" si="161"/>
        <v>0</v>
      </c>
      <c r="O940" s="111">
        <f t="shared" si="161"/>
        <v>0</v>
      </c>
      <c r="P940" s="111">
        <f t="shared" si="161"/>
        <v>0</v>
      </c>
      <c r="Q940" s="111">
        <f t="shared" si="161"/>
        <v>0</v>
      </c>
      <c r="R940" s="111">
        <f t="shared" si="161"/>
        <v>0</v>
      </c>
      <c r="S940" s="111">
        <f t="shared" si="161"/>
        <v>0</v>
      </c>
      <c r="T940" s="111">
        <f t="shared" si="161"/>
        <v>0</v>
      </c>
      <c r="U940" s="111">
        <f t="shared" si="161"/>
        <v>0</v>
      </c>
      <c r="V940" s="111">
        <f t="shared" si="161"/>
        <v>0</v>
      </c>
      <c r="W940" s="111">
        <f t="shared" si="161"/>
        <v>0</v>
      </c>
      <c r="X940" s="111">
        <f t="shared" si="161"/>
        <v>0</v>
      </c>
      <c r="Y940" s="111">
        <f t="shared" si="161"/>
        <v>0</v>
      </c>
      <c r="Z940" s="111">
        <f t="shared" si="161"/>
        <v>0</v>
      </c>
      <c r="AA940" s="111">
        <f t="shared" si="161"/>
        <v>0</v>
      </c>
      <c r="AB940" s="111">
        <f t="shared" si="161"/>
        <v>0</v>
      </c>
      <c r="AC940" s="111">
        <f t="shared" si="161"/>
        <v>0</v>
      </c>
      <c r="AD940" s="111">
        <f t="shared" si="161"/>
        <v>0</v>
      </c>
      <c r="AE940" s="111">
        <f t="shared" si="161"/>
        <v>0</v>
      </c>
      <c r="AF940" s="111">
        <f t="shared" si="161"/>
        <v>0</v>
      </c>
      <c r="AG940" s="111">
        <f t="shared" si="161"/>
        <v>0</v>
      </c>
      <c r="AH940" s="112">
        <f t="shared" si="161"/>
        <v>0</v>
      </c>
    </row>
    <row r="941" spans="1:34" ht="12.75" hidden="1" customHeight="1" outlineLevel="2" x14ac:dyDescent="0.25">
      <c r="A941" s="34"/>
      <c r="B941" s="140"/>
      <c r="C941" s="141"/>
      <c r="D941" s="142"/>
      <c r="E941" s="143"/>
      <c r="F941" s="143"/>
      <c r="G941" s="143"/>
      <c r="H941" s="143"/>
      <c r="I941" s="143"/>
      <c r="J941" s="143"/>
      <c r="K941" s="105"/>
      <c r="L941" s="105"/>
      <c r="M941" s="105"/>
      <c r="N941" s="144"/>
      <c r="O941" s="144"/>
      <c r="P941" s="144"/>
      <c r="Q941" s="144"/>
      <c r="R941" s="144"/>
      <c r="S941" s="144"/>
      <c r="T941" s="144"/>
      <c r="U941" s="144"/>
      <c r="V941" s="144"/>
      <c r="W941" s="144"/>
      <c r="X941" s="144"/>
      <c r="Y941" s="144"/>
      <c r="Z941" s="144"/>
      <c r="AA941" s="144"/>
      <c r="AB941" s="144"/>
      <c r="AC941" s="144"/>
      <c r="AD941" s="144"/>
      <c r="AE941" s="144"/>
      <c r="AF941" s="144"/>
      <c r="AG941" s="144"/>
      <c r="AH941" s="145"/>
    </row>
    <row r="942" spans="1:34" ht="12.75" hidden="1" customHeight="1" outlineLevel="2" x14ac:dyDescent="0.25">
      <c r="A942" s="34"/>
      <c r="B942" s="140"/>
      <c r="C942" s="141"/>
      <c r="D942" s="142" t="s">
        <v>94</v>
      </c>
      <c r="E942" s="143"/>
      <c r="F942" s="143"/>
      <c r="G942" s="143"/>
      <c r="H942" s="143"/>
      <c r="I942" s="143"/>
      <c r="J942" s="143"/>
      <c r="K942" s="105"/>
      <c r="L942" s="105"/>
      <c r="M942" s="105"/>
      <c r="N942" s="144"/>
      <c r="O942" s="144"/>
      <c r="P942" s="144"/>
      <c r="Q942" s="144"/>
      <c r="R942" s="144"/>
      <c r="S942" s="144"/>
      <c r="T942" s="144"/>
      <c r="U942" s="144"/>
      <c r="V942" s="144"/>
      <c r="W942" s="144"/>
      <c r="X942" s="144"/>
      <c r="Y942" s="144"/>
      <c r="Z942" s="144"/>
      <c r="AA942" s="144"/>
      <c r="AB942" s="144"/>
      <c r="AC942" s="144"/>
      <c r="AD942" s="144"/>
      <c r="AE942" s="144"/>
      <c r="AF942" s="144"/>
      <c r="AG942" s="144"/>
      <c r="AH942" s="145"/>
    </row>
    <row r="943" spans="1:34" ht="12.75" hidden="1" customHeight="1" outlineLevel="2" x14ac:dyDescent="0.25">
      <c r="A943" s="34"/>
      <c r="B943" s="140"/>
      <c r="C943" s="141"/>
      <c r="D943" s="234" t="s">
        <v>89</v>
      </c>
      <c r="E943" s="143"/>
      <c r="F943" s="143"/>
      <c r="G943" s="143"/>
      <c r="H943" s="143"/>
      <c r="I943" s="143"/>
      <c r="J943" s="143"/>
      <c r="K943" s="105">
        <f>'[1]Hist&amp;Budget_WC'!DH$175</f>
        <v>0</v>
      </c>
      <c r="L943" s="105">
        <f>'[1]Hist&amp;Budget_WC'!DI$175</f>
        <v>0</v>
      </c>
      <c r="M943" s="105">
        <f>'[1]Hist&amp;Budget_WC'!DJ$175</f>
        <v>0</v>
      </c>
      <c r="N943" s="106">
        <f>SUM([1]Calcs_OthBiz!N$161)</f>
        <v>0</v>
      </c>
      <c r="O943" s="106">
        <f>SUM([1]Calcs_OthBiz!O$161)</f>
        <v>0</v>
      </c>
      <c r="P943" s="106">
        <f>SUM([1]Calcs_OthBiz!P$161)</f>
        <v>0</v>
      </c>
      <c r="Q943" s="106">
        <f>SUM([1]Calcs_OthBiz!Q$161)</f>
        <v>0</v>
      </c>
      <c r="R943" s="106">
        <f>SUM([1]Calcs_OthBiz!R$161)</f>
        <v>0</v>
      </c>
      <c r="S943" s="106">
        <f>SUM([1]Calcs_OthBiz!S$161)</f>
        <v>0</v>
      </c>
      <c r="T943" s="106">
        <f>SUM([1]Calcs_OthBiz!T$161)</f>
        <v>0</v>
      </c>
      <c r="U943" s="106">
        <f>SUM([1]Calcs_OthBiz!U$161)</f>
        <v>0</v>
      </c>
      <c r="V943" s="106">
        <f>SUM([1]Calcs_OthBiz!V$161)</f>
        <v>0</v>
      </c>
      <c r="W943" s="106">
        <f>SUM([1]Calcs_OthBiz!W$161)</f>
        <v>0</v>
      </c>
      <c r="X943" s="106">
        <f>SUM([1]Calcs_OthBiz!X$161)</f>
        <v>0</v>
      </c>
      <c r="Y943" s="106">
        <f>SUM([1]Calcs_OthBiz!Y$161)</f>
        <v>0</v>
      </c>
      <c r="Z943" s="106">
        <f>SUM([1]Calcs_OthBiz!Z$161)</f>
        <v>0</v>
      </c>
      <c r="AA943" s="106">
        <f>SUM([1]Calcs_OthBiz!AA$161)</f>
        <v>0</v>
      </c>
      <c r="AB943" s="106">
        <f>SUM([1]Calcs_OthBiz!AB$161)</f>
        <v>0</v>
      </c>
      <c r="AC943" s="106">
        <f>SUM([1]Calcs_OthBiz!AC$161)</f>
        <v>0</v>
      </c>
      <c r="AD943" s="106">
        <f>SUM([1]Calcs_OthBiz!AD$161)</f>
        <v>0</v>
      </c>
      <c r="AE943" s="106">
        <f>SUM([1]Calcs_OthBiz!AE$161)</f>
        <v>0</v>
      </c>
      <c r="AF943" s="106">
        <f>SUM([1]Calcs_OthBiz!AF$161)</f>
        <v>0</v>
      </c>
      <c r="AG943" s="106">
        <f>SUM([1]Calcs_OthBiz!AG$161)</f>
        <v>0</v>
      </c>
      <c r="AH943" s="107">
        <f>SUM([1]Calcs_OthBiz!AH$161)</f>
        <v>0</v>
      </c>
    </row>
    <row r="944" spans="1:34" ht="12.75" hidden="1" customHeight="1" outlineLevel="2" x14ac:dyDescent="0.25">
      <c r="A944" s="34"/>
      <c r="B944" s="140"/>
      <c r="C944" s="141"/>
      <c r="D944" s="165" t="s">
        <v>90</v>
      </c>
      <c r="E944" s="143"/>
      <c r="F944" s="143"/>
      <c r="G944" s="143"/>
      <c r="H944" s="143"/>
      <c r="I944" s="143"/>
      <c r="J944" s="143"/>
      <c r="K944" s="105">
        <f>'[1]Hist&amp;Budget_WC'!DH$173</f>
        <v>0</v>
      </c>
      <c r="L944" s="105">
        <f>'[1]Hist&amp;Budget_WC'!DI$173</f>
        <v>0</v>
      </c>
      <c r="M944" s="105">
        <f>'[1]Hist&amp;Budget_WC'!DJ$173</f>
        <v>0</v>
      </c>
      <c r="N944" s="106">
        <f>[1]Calcs_OthBiz!N$159</f>
        <v>0</v>
      </c>
      <c r="O944" s="106">
        <f>[1]Calcs_OthBiz!O$159</f>
        <v>0</v>
      </c>
      <c r="P944" s="106">
        <f>[1]Calcs_OthBiz!P$159</f>
        <v>0</v>
      </c>
      <c r="Q944" s="106">
        <f>[1]Calcs_OthBiz!Q$159</f>
        <v>0</v>
      </c>
      <c r="R944" s="106">
        <f>[1]Calcs_OthBiz!R$159</f>
        <v>0</v>
      </c>
      <c r="S944" s="106">
        <f>[1]Calcs_OthBiz!S$159</f>
        <v>0</v>
      </c>
      <c r="T944" s="106">
        <f>[1]Calcs_OthBiz!T$159</f>
        <v>0</v>
      </c>
      <c r="U944" s="106">
        <f>[1]Calcs_OthBiz!U$159</f>
        <v>0</v>
      </c>
      <c r="V944" s="106">
        <f>[1]Calcs_OthBiz!V$159</f>
        <v>0</v>
      </c>
      <c r="W944" s="106">
        <f>[1]Calcs_OthBiz!W$159</f>
        <v>0</v>
      </c>
      <c r="X944" s="106">
        <f>[1]Calcs_OthBiz!X$159</f>
        <v>0</v>
      </c>
      <c r="Y944" s="106">
        <f>[1]Calcs_OthBiz!Y$159</f>
        <v>0</v>
      </c>
      <c r="Z944" s="106">
        <f>[1]Calcs_OthBiz!Z$159</f>
        <v>0</v>
      </c>
      <c r="AA944" s="106">
        <f>[1]Calcs_OthBiz!AA$159</f>
        <v>0</v>
      </c>
      <c r="AB944" s="106">
        <f>[1]Calcs_OthBiz!AB$159</f>
        <v>0</v>
      </c>
      <c r="AC944" s="106">
        <f>[1]Calcs_OthBiz!AC$159</f>
        <v>0</v>
      </c>
      <c r="AD944" s="106">
        <f>[1]Calcs_OthBiz!AD$159</f>
        <v>0</v>
      </c>
      <c r="AE944" s="106">
        <f>[1]Calcs_OthBiz!AE$159</f>
        <v>0</v>
      </c>
      <c r="AF944" s="106">
        <f>[1]Calcs_OthBiz!AF$159</f>
        <v>0</v>
      </c>
      <c r="AG944" s="106">
        <f>[1]Calcs_OthBiz!AG$159</f>
        <v>0</v>
      </c>
      <c r="AH944" s="107">
        <f>[1]Calcs_OthBiz!AH$159</f>
        <v>0</v>
      </c>
    </row>
    <row r="945" spans="1:34" ht="12.75" hidden="1" customHeight="1" outlineLevel="2" x14ac:dyDescent="0.25">
      <c r="A945" s="34"/>
      <c r="B945" s="140"/>
      <c r="C945" s="141"/>
      <c r="D945" s="165" t="s">
        <v>91</v>
      </c>
      <c r="E945" s="143"/>
      <c r="F945" s="143"/>
      <c r="G945" s="143"/>
      <c r="H945" s="143"/>
      <c r="I945" s="143"/>
      <c r="J945" s="143"/>
      <c r="K945" s="105">
        <f>'[1]Hist&amp;Budget_WC'!DH$174</f>
        <v>0</v>
      </c>
      <c r="L945" s="105">
        <f>'[1]Hist&amp;Budget_WC'!DI$174</f>
        <v>0</v>
      </c>
      <c r="M945" s="105">
        <f>'[1]Hist&amp;Budget_WC'!DJ$174</f>
        <v>0</v>
      </c>
      <c r="N945" s="106">
        <f>[1]Calcs_OthBiz!N$160</f>
        <v>0</v>
      </c>
      <c r="O945" s="106">
        <f>[1]Calcs_OthBiz!O$160</f>
        <v>0</v>
      </c>
      <c r="P945" s="106">
        <f>[1]Calcs_OthBiz!P$160</f>
        <v>0</v>
      </c>
      <c r="Q945" s="106">
        <f>[1]Calcs_OthBiz!Q$160</f>
        <v>0</v>
      </c>
      <c r="R945" s="106">
        <f>[1]Calcs_OthBiz!R$160</f>
        <v>0</v>
      </c>
      <c r="S945" s="106">
        <f>[1]Calcs_OthBiz!S$160</f>
        <v>0</v>
      </c>
      <c r="T945" s="106">
        <f>[1]Calcs_OthBiz!T$160</f>
        <v>0</v>
      </c>
      <c r="U945" s="106">
        <f>[1]Calcs_OthBiz!U$160</f>
        <v>0</v>
      </c>
      <c r="V945" s="106">
        <f>[1]Calcs_OthBiz!V$160</f>
        <v>0</v>
      </c>
      <c r="W945" s="106">
        <f>[1]Calcs_OthBiz!W$160</f>
        <v>0</v>
      </c>
      <c r="X945" s="106">
        <f>[1]Calcs_OthBiz!X$160</f>
        <v>0</v>
      </c>
      <c r="Y945" s="106">
        <f>[1]Calcs_OthBiz!Y$160</f>
        <v>0</v>
      </c>
      <c r="Z945" s="106">
        <f>[1]Calcs_OthBiz!Z$160</f>
        <v>0</v>
      </c>
      <c r="AA945" s="106">
        <f>[1]Calcs_OthBiz!AA$160</f>
        <v>0</v>
      </c>
      <c r="AB945" s="106">
        <f>[1]Calcs_OthBiz!AB$160</f>
        <v>0</v>
      </c>
      <c r="AC945" s="106">
        <f>[1]Calcs_OthBiz!AC$160</f>
        <v>0</v>
      </c>
      <c r="AD945" s="106">
        <f>[1]Calcs_OthBiz!AD$160</f>
        <v>0</v>
      </c>
      <c r="AE945" s="106">
        <f>[1]Calcs_OthBiz!AE$160</f>
        <v>0</v>
      </c>
      <c r="AF945" s="106">
        <f>[1]Calcs_OthBiz!AF$160</f>
        <v>0</v>
      </c>
      <c r="AG945" s="106">
        <f>[1]Calcs_OthBiz!AG$160</f>
        <v>0</v>
      </c>
      <c r="AH945" s="107">
        <f>[1]Calcs_OthBiz!AH$160</f>
        <v>0</v>
      </c>
    </row>
    <row r="946" spans="1:34" ht="12.75" hidden="1" customHeight="1" outlineLevel="2" x14ac:dyDescent="0.25">
      <c r="A946" s="34"/>
      <c r="B946" s="140"/>
      <c r="C946" s="141"/>
      <c r="D946" s="234" t="s">
        <v>95</v>
      </c>
      <c r="E946" s="143"/>
      <c r="F946" s="143"/>
      <c r="G946" s="143"/>
      <c r="H946" s="143"/>
      <c r="I946" s="143"/>
      <c r="J946" s="143"/>
      <c r="K946" s="105">
        <f>'[1]Hist&amp;Budget_WC'!DH$172</f>
        <v>0</v>
      </c>
      <c r="L946" s="105">
        <f>'[1]Hist&amp;Budget_WC'!DI$172</f>
        <v>0</v>
      </c>
      <c r="M946" s="105">
        <f>'[1]Hist&amp;Budget_WC'!DJ$172</f>
        <v>0</v>
      </c>
      <c r="N946" s="106">
        <f>[1]Calcs_OthBiz!N$158</f>
        <v>0</v>
      </c>
      <c r="O946" s="106">
        <f>[1]Calcs_OthBiz!O$158</f>
        <v>0</v>
      </c>
      <c r="P946" s="106">
        <f>[1]Calcs_OthBiz!P$158</f>
        <v>0</v>
      </c>
      <c r="Q946" s="106">
        <f>[1]Calcs_OthBiz!Q$158</f>
        <v>0</v>
      </c>
      <c r="R946" s="106">
        <f>[1]Calcs_OthBiz!R$158</f>
        <v>0</v>
      </c>
      <c r="S946" s="106">
        <f>[1]Calcs_OthBiz!S$158</f>
        <v>0</v>
      </c>
      <c r="T946" s="106">
        <f>[1]Calcs_OthBiz!T$158</f>
        <v>0</v>
      </c>
      <c r="U946" s="106">
        <f>[1]Calcs_OthBiz!U$158</f>
        <v>0</v>
      </c>
      <c r="V946" s="106">
        <f>[1]Calcs_OthBiz!V$158</f>
        <v>0</v>
      </c>
      <c r="W946" s="106">
        <f>[1]Calcs_OthBiz!W$158</f>
        <v>0</v>
      </c>
      <c r="X946" s="106">
        <f>[1]Calcs_OthBiz!X$158</f>
        <v>0</v>
      </c>
      <c r="Y946" s="106">
        <f>[1]Calcs_OthBiz!Y$158</f>
        <v>0</v>
      </c>
      <c r="Z946" s="106">
        <f>[1]Calcs_OthBiz!Z$158</f>
        <v>0</v>
      </c>
      <c r="AA946" s="106">
        <f>[1]Calcs_OthBiz!AA$158</f>
        <v>0</v>
      </c>
      <c r="AB946" s="106">
        <f>[1]Calcs_OthBiz!AB$158</f>
        <v>0</v>
      </c>
      <c r="AC946" s="106">
        <f>[1]Calcs_OthBiz!AC$158</f>
        <v>0</v>
      </c>
      <c r="AD946" s="106">
        <f>[1]Calcs_OthBiz!AD$158</f>
        <v>0</v>
      </c>
      <c r="AE946" s="106">
        <f>[1]Calcs_OthBiz!AE$158</f>
        <v>0</v>
      </c>
      <c r="AF946" s="106">
        <f>[1]Calcs_OthBiz!AF$158</f>
        <v>0</v>
      </c>
      <c r="AG946" s="106">
        <f>[1]Calcs_OthBiz!AG$158</f>
        <v>0</v>
      </c>
      <c r="AH946" s="107">
        <f>[1]Calcs_OthBiz!AH$158</f>
        <v>0</v>
      </c>
    </row>
    <row r="947" spans="1:34" ht="12.75" hidden="1" customHeight="1" outlineLevel="2" x14ac:dyDescent="0.25">
      <c r="A947" s="34"/>
      <c r="B947" s="140"/>
      <c r="C947" s="141"/>
      <c r="D947" s="235" t="s">
        <v>85</v>
      </c>
      <c r="E947" s="143"/>
      <c r="F947" s="143"/>
      <c r="G947" s="143"/>
      <c r="H947" s="143"/>
      <c r="I947" s="143"/>
      <c r="J947" s="143"/>
      <c r="K947" s="105">
        <f>'[1]Hist&amp;Budget_WC'!DH$171</f>
        <v>0</v>
      </c>
      <c r="L947" s="105">
        <f>'[1]Hist&amp;Budget_WC'!DI$171</f>
        <v>0</v>
      </c>
      <c r="M947" s="105">
        <f>'[1]Hist&amp;Budget_WC'!DJ$171</f>
        <v>0</v>
      </c>
      <c r="N947" s="106">
        <f>[1]Calcs_OthBiz!N$157</f>
        <v>0</v>
      </c>
      <c r="O947" s="106">
        <f>[1]Calcs_OthBiz!O$157</f>
        <v>0</v>
      </c>
      <c r="P947" s="106">
        <f>[1]Calcs_OthBiz!P$157</f>
        <v>0</v>
      </c>
      <c r="Q947" s="106">
        <f>[1]Calcs_OthBiz!Q$157</f>
        <v>0</v>
      </c>
      <c r="R947" s="106">
        <f>[1]Calcs_OthBiz!R$157</f>
        <v>0</v>
      </c>
      <c r="S947" s="106">
        <f>[1]Calcs_OthBiz!S$157</f>
        <v>0</v>
      </c>
      <c r="T947" s="106">
        <f>[1]Calcs_OthBiz!T$157</f>
        <v>0</v>
      </c>
      <c r="U947" s="106">
        <f>[1]Calcs_OthBiz!U$157</f>
        <v>0</v>
      </c>
      <c r="V947" s="106">
        <f>[1]Calcs_OthBiz!V$157</f>
        <v>0</v>
      </c>
      <c r="W947" s="106">
        <f>[1]Calcs_OthBiz!W$157</f>
        <v>0</v>
      </c>
      <c r="X947" s="106">
        <f>[1]Calcs_OthBiz!X$157</f>
        <v>0</v>
      </c>
      <c r="Y947" s="106">
        <f>[1]Calcs_OthBiz!Y$157</f>
        <v>0</v>
      </c>
      <c r="Z947" s="106">
        <f>[1]Calcs_OthBiz!Z$157</f>
        <v>0</v>
      </c>
      <c r="AA947" s="106">
        <f>[1]Calcs_OthBiz!AA$157</f>
        <v>0</v>
      </c>
      <c r="AB947" s="106">
        <f>[1]Calcs_OthBiz!AB$157</f>
        <v>0</v>
      </c>
      <c r="AC947" s="106">
        <f>[1]Calcs_OthBiz!AC$157</f>
        <v>0</v>
      </c>
      <c r="AD947" s="106">
        <f>[1]Calcs_OthBiz!AD$157</f>
        <v>0</v>
      </c>
      <c r="AE947" s="106">
        <f>[1]Calcs_OthBiz!AE$157</f>
        <v>0</v>
      </c>
      <c r="AF947" s="106">
        <f>[1]Calcs_OthBiz!AF$157</f>
        <v>0</v>
      </c>
      <c r="AG947" s="106">
        <f>[1]Calcs_OthBiz!AG$157</f>
        <v>0</v>
      </c>
      <c r="AH947" s="107">
        <f>[1]Calcs_OthBiz!AH$157</f>
        <v>0</v>
      </c>
    </row>
    <row r="948" spans="1:34" ht="12.75" hidden="1" customHeight="1" outlineLevel="2" x14ac:dyDescent="0.25">
      <c r="A948" s="34"/>
      <c r="B948" s="140"/>
      <c r="C948" s="141"/>
      <c r="D948" s="142" t="s">
        <v>96</v>
      </c>
      <c r="E948" s="146"/>
      <c r="F948" s="146"/>
      <c r="G948" s="146"/>
      <c r="H948" s="146"/>
      <c r="I948" s="146"/>
      <c r="J948" s="146"/>
      <c r="K948" s="110">
        <f t="shared" ref="K948:AH948" si="162">SUM(K943:K947)</f>
        <v>0</v>
      </c>
      <c r="L948" s="110">
        <f t="shared" si="162"/>
        <v>0</v>
      </c>
      <c r="M948" s="110">
        <f t="shared" si="162"/>
        <v>0</v>
      </c>
      <c r="N948" s="111">
        <f t="shared" si="162"/>
        <v>0</v>
      </c>
      <c r="O948" s="111">
        <f t="shared" si="162"/>
        <v>0</v>
      </c>
      <c r="P948" s="111">
        <f t="shared" si="162"/>
        <v>0</v>
      </c>
      <c r="Q948" s="111">
        <f t="shared" si="162"/>
        <v>0</v>
      </c>
      <c r="R948" s="111">
        <f t="shared" si="162"/>
        <v>0</v>
      </c>
      <c r="S948" s="111">
        <f t="shared" si="162"/>
        <v>0</v>
      </c>
      <c r="T948" s="111">
        <f t="shared" si="162"/>
        <v>0</v>
      </c>
      <c r="U948" s="111">
        <f t="shared" si="162"/>
        <v>0</v>
      </c>
      <c r="V948" s="111">
        <f t="shared" si="162"/>
        <v>0</v>
      </c>
      <c r="W948" s="111">
        <f t="shared" si="162"/>
        <v>0</v>
      </c>
      <c r="X948" s="111">
        <f t="shared" si="162"/>
        <v>0</v>
      </c>
      <c r="Y948" s="111">
        <f t="shared" si="162"/>
        <v>0</v>
      </c>
      <c r="Z948" s="111">
        <f t="shared" si="162"/>
        <v>0</v>
      </c>
      <c r="AA948" s="111">
        <f t="shared" si="162"/>
        <v>0</v>
      </c>
      <c r="AB948" s="111">
        <f t="shared" si="162"/>
        <v>0</v>
      </c>
      <c r="AC948" s="111">
        <f t="shared" si="162"/>
        <v>0</v>
      </c>
      <c r="AD948" s="111">
        <f t="shared" si="162"/>
        <v>0</v>
      </c>
      <c r="AE948" s="111">
        <f t="shared" si="162"/>
        <v>0</v>
      </c>
      <c r="AF948" s="111">
        <f t="shared" si="162"/>
        <v>0</v>
      </c>
      <c r="AG948" s="111">
        <f t="shared" si="162"/>
        <v>0</v>
      </c>
      <c r="AH948" s="112">
        <f t="shared" si="162"/>
        <v>0</v>
      </c>
    </row>
    <row r="949" spans="1:34" ht="12.75" hidden="1" customHeight="1" outlineLevel="2" thickBot="1" x14ac:dyDescent="0.3">
      <c r="A949" s="34"/>
      <c r="B949" s="140"/>
      <c r="C949" s="141"/>
      <c r="D949" s="147" t="s">
        <v>97</v>
      </c>
      <c r="E949" s="148"/>
      <c r="F949" s="148"/>
      <c r="G949" s="148"/>
      <c r="H949" s="148"/>
      <c r="I949" s="148"/>
      <c r="J949" s="148"/>
      <c r="K949" s="149">
        <f t="shared" ref="K949:AH949" si="163">SUM(K940,K948)</f>
        <v>0</v>
      </c>
      <c r="L949" s="149">
        <f t="shared" si="163"/>
        <v>0</v>
      </c>
      <c r="M949" s="149">
        <f t="shared" si="163"/>
        <v>0</v>
      </c>
      <c r="N949" s="150">
        <f t="shared" si="163"/>
        <v>0</v>
      </c>
      <c r="O949" s="150">
        <f t="shared" si="163"/>
        <v>0</v>
      </c>
      <c r="P949" s="150">
        <f t="shared" si="163"/>
        <v>0</v>
      </c>
      <c r="Q949" s="150">
        <f t="shared" si="163"/>
        <v>0</v>
      </c>
      <c r="R949" s="150">
        <f t="shared" si="163"/>
        <v>0</v>
      </c>
      <c r="S949" s="150">
        <f t="shared" si="163"/>
        <v>0</v>
      </c>
      <c r="T949" s="150">
        <f t="shared" si="163"/>
        <v>0</v>
      </c>
      <c r="U949" s="150">
        <f t="shared" si="163"/>
        <v>0</v>
      </c>
      <c r="V949" s="150">
        <f t="shared" si="163"/>
        <v>0</v>
      </c>
      <c r="W949" s="150">
        <f t="shared" si="163"/>
        <v>0</v>
      </c>
      <c r="X949" s="150">
        <f t="shared" si="163"/>
        <v>0</v>
      </c>
      <c r="Y949" s="150">
        <f t="shared" si="163"/>
        <v>0</v>
      </c>
      <c r="Z949" s="150">
        <f t="shared" si="163"/>
        <v>0</v>
      </c>
      <c r="AA949" s="150">
        <f t="shared" si="163"/>
        <v>0</v>
      </c>
      <c r="AB949" s="150">
        <f t="shared" si="163"/>
        <v>0</v>
      </c>
      <c r="AC949" s="150">
        <f t="shared" si="163"/>
        <v>0</v>
      </c>
      <c r="AD949" s="150">
        <f t="shared" si="163"/>
        <v>0</v>
      </c>
      <c r="AE949" s="150">
        <f t="shared" si="163"/>
        <v>0</v>
      </c>
      <c r="AF949" s="150">
        <f t="shared" si="163"/>
        <v>0</v>
      </c>
      <c r="AG949" s="150">
        <f t="shared" si="163"/>
        <v>0</v>
      </c>
      <c r="AH949" s="151">
        <f t="shared" si="163"/>
        <v>0</v>
      </c>
    </row>
    <row r="950" spans="1:34" ht="12.75" hidden="1" customHeight="1" outlineLevel="2" thickTop="1" x14ac:dyDescent="0.25">
      <c r="A950" s="34"/>
      <c r="B950" s="140"/>
      <c r="C950" s="141"/>
      <c r="D950" s="142"/>
      <c r="E950" s="143"/>
      <c r="F950" s="143"/>
      <c r="G950" s="143"/>
      <c r="H950" s="143"/>
      <c r="I950" s="143"/>
      <c r="J950" s="143"/>
      <c r="K950" s="105"/>
      <c r="L950" s="105"/>
      <c r="M950" s="105"/>
      <c r="N950" s="144"/>
      <c r="O950" s="144"/>
      <c r="P950" s="144"/>
      <c r="Q950" s="144"/>
      <c r="R950" s="144"/>
      <c r="S950" s="144"/>
      <c r="T950" s="144"/>
      <c r="U950" s="144"/>
      <c r="V950" s="144"/>
      <c r="W950" s="144"/>
      <c r="X950" s="144"/>
      <c r="Y950" s="144"/>
      <c r="Z950" s="144"/>
      <c r="AA950" s="144"/>
      <c r="AB950" s="144"/>
      <c r="AC950" s="144"/>
      <c r="AD950" s="144"/>
      <c r="AE950" s="144"/>
      <c r="AF950" s="144"/>
      <c r="AG950" s="144"/>
      <c r="AH950" s="145"/>
    </row>
    <row r="951" spans="1:34" ht="12.75" hidden="1" customHeight="1" outlineLevel="2" thickBot="1" x14ac:dyDescent="0.3">
      <c r="A951" s="34"/>
      <c r="B951" s="140"/>
      <c r="C951" s="141"/>
      <c r="D951" s="152" t="s">
        <v>98</v>
      </c>
      <c r="E951" s="153"/>
      <c r="F951" s="153"/>
      <c r="G951" s="153"/>
      <c r="H951" s="153"/>
      <c r="I951" s="153"/>
      <c r="J951" s="153"/>
      <c r="K951" s="154">
        <f>K932-K949</f>
        <v>0</v>
      </c>
      <c r="L951" s="154">
        <f>L932-L949</f>
        <v>0</v>
      </c>
      <c r="M951" s="154">
        <f>M932-M949</f>
        <v>0</v>
      </c>
      <c r="N951" s="155">
        <f>N932-N949</f>
        <v>0</v>
      </c>
      <c r="O951" s="155">
        <f t="shared" ref="O951:AH951" si="164">O932-O949</f>
        <v>0</v>
      </c>
      <c r="P951" s="155">
        <f t="shared" si="164"/>
        <v>0</v>
      </c>
      <c r="Q951" s="155">
        <f t="shared" si="164"/>
        <v>0</v>
      </c>
      <c r="R951" s="155">
        <f t="shared" si="164"/>
        <v>0</v>
      </c>
      <c r="S951" s="155">
        <f t="shared" si="164"/>
        <v>0</v>
      </c>
      <c r="T951" s="155">
        <f t="shared" si="164"/>
        <v>0</v>
      </c>
      <c r="U951" s="155">
        <f t="shared" si="164"/>
        <v>0</v>
      </c>
      <c r="V951" s="155">
        <f t="shared" si="164"/>
        <v>0</v>
      </c>
      <c r="W951" s="155">
        <f t="shared" si="164"/>
        <v>0</v>
      </c>
      <c r="X951" s="155">
        <f t="shared" si="164"/>
        <v>0</v>
      </c>
      <c r="Y951" s="155">
        <f t="shared" si="164"/>
        <v>0</v>
      </c>
      <c r="Z951" s="155">
        <f t="shared" si="164"/>
        <v>0</v>
      </c>
      <c r="AA951" s="155">
        <f t="shared" si="164"/>
        <v>0</v>
      </c>
      <c r="AB951" s="155">
        <f t="shared" si="164"/>
        <v>0</v>
      </c>
      <c r="AC951" s="155">
        <f t="shared" si="164"/>
        <v>0</v>
      </c>
      <c r="AD951" s="155">
        <f t="shared" si="164"/>
        <v>0</v>
      </c>
      <c r="AE951" s="155">
        <f t="shared" si="164"/>
        <v>0</v>
      </c>
      <c r="AF951" s="155">
        <f t="shared" si="164"/>
        <v>0</v>
      </c>
      <c r="AG951" s="155">
        <f t="shared" si="164"/>
        <v>0</v>
      </c>
      <c r="AH951" s="156">
        <f t="shared" si="164"/>
        <v>0</v>
      </c>
    </row>
    <row r="952" spans="1:34" ht="12.75" hidden="1" customHeight="1" outlineLevel="2" x14ac:dyDescent="0.25">
      <c r="A952" s="34"/>
      <c r="B952" s="140"/>
      <c r="C952" s="141"/>
      <c r="D952" s="142"/>
      <c r="E952" s="143"/>
      <c r="F952" s="143"/>
      <c r="G952" s="143"/>
      <c r="H952" s="143"/>
      <c r="I952" s="143"/>
      <c r="J952" s="143"/>
      <c r="K952" s="105"/>
      <c r="L952" s="105"/>
      <c r="M952" s="105"/>
      <c r="N952" s="144"/>
      <c r="O952" s="144"/>
      <c r="P952" s="144"/>
      <c r="Q952" s="144"/>
      <c r="R952" s="144"/>
      <c r="S952" s="144"/>
      <c r="T952" s="144"/>
      <c r="U952" s="144"/>
      <c r="V952" s="144"/>
      <c r="W952" s="144"/>
      <c r="X952" s="144"/>
      <c r="Y952" s="144"/>
      <c r="Z952" s="144"/>
      <c r="AA952" s="144"/>
      <c r="AB952" s="144"/>
      <c r="AC952" s="144"/>
      <c r="AD952" s="144"/>
      <c r="AE952" s="144"/>
      <c r="AF952" s="144"/>
      <c r="AG952" s="144"/>
      <c r="AH952" s="145"/>
    </row>
    <row r="953" spans="1:34" ht="12.75" hidden="1" customHeight="1" outlineLevel="2" x14ac:dyDescent="0.25">
      <c r="A953" s="34"/>
      <c r="B953" s="140"/>
      <c r="C953" s="141"/>
      <c r="D953" s="142" t="s">
        <v>99</v>
      </c>
      <c r="E953" s="143"/>
      <c r="F953" s="143"/>
      <c r="G953" s="143"/>
      <c r="H953" s="143"/>
      <c r="I953" s="143"/>
      <c r="J953" s="143"/>
      <c r="K953" s="105"/>
      <c r="L953" s="105"/>
      <c r="M953" s="105"/>
      <c r="N953" s="144"/>
      <c r="O953" s="144"/>
      <c r="P953" s="144"/>
      <c r="Q953" s="144"/>
      <c r="R953" s="144"/>
      <c r="S953" s="144"/>
      <c r="T953" s="144"/>
      <c r="U953" s="144"/>
      <c r="V953" s="144"/>
      <c r="W953" s="144"/>
      <c r="X953" s="144"/>
      <c r="Y953" s="144"/>
      <c r="Z953" s="144"/>
      <c r="AA953" s="144"/>
      <c r="AB953" s="144"/>
      <c r="AC953" s="144"/>
      <c r="AD953" s="144"/>
      <c r="AE953" s="144"/>
      <c r="AF953" s="144"/>
      <c r="AG953" s="144"/>
      <c r="AH953" s="145"/>
    </row>
    <row r="954" spans="1:34" ht="12.75" hidden="1" customHeight="1" outlineLevel="2" x14ac:dyDescent="0.25">
      <c r="A954" s="34"/>
      <c r="B954" s="140"/>
      <c r="C954" s="141"/>
      <c r="D954" s="165" t="s">
        <v>100</v>
      </c>
      <c r="E954" s="143"/>
      <c r="F954" s="143"/>
      <c r="G954" s="143"/>
      <c r="H954" s="143"/>
      <c r="I954" s="143"/>
      <c r="J954" s="143"/>
      <c r="K954" s="105">
        <f>'[1]Hist&amp;Budget_WC'!DH$184</f>
        <v>0</v>
      </c>
      <c r="L954" s="105">
        <f>'[1]Hist&amp;Budget_WC'!DI$184</f>
        <v>0</v>
      </c>
      <c r="M954" s="105">
        <f>'[1]Hist&amp;Budget_WC'!DJ$184</f>
        <v>0</v>
      </c>
      <c r="N954" s="106">
        <f>[1]Calcs_OthBiz!N$169</f>
        <v>0</v>
      </c>
      <c r="O954" s="106">
        <f>[1]Calcs_OthBiz!O$169</f>
        <v>0</v>
      </c>
      <c r="P954" s="106">
        <f>[1]Calcs_OthBiz!P$169</f>
        <v>0</v>
      </c>
      <c r="Q954" s="106">
        <f>[1]Calcs_OthBiz!Q$169</f>
        <v>0</v>
      </c>
      <c r="R954" s="106">
        <f>[1]Calcs_OthBiz!R$169</f>
        <v>0</v>
      </c>
      <c r="S954" s="106">
        <f>[1]Calcs_OthBiz!S$169</f>
        <v>0</v>
      </c>
      <c r="T954" s="106">
        <f>[1]Calcs_OthBiz!T$169</f>
        <v>0</v>
      </c>
      <c r="U954" s="106">
        <f>[1]Calcs_OthBiz!U$169</f>
        <v>0</v>
      </c>
      <c r="V954" s="106">
        <f>[1]Calcs_OthBiz!V$169</f>
        <v>0</v>
      </c>
      <c r="W954" s="106">
        <f>[1]Calcs_OthBiz!W$169</f>
        <v>0</v>
      </c>
      <c r="X954" s="106">
        <f>[1]Calcs_OthBiz!X$169</f>
        <v>0</v>
      </c>
      <c r="Y954" s="106">
        <f>[1]Calcs_OthBiz!Y$169</f>
        <v>0</v>
      </c>
      <c r="Z954" s="106">
        <f>[1]Calcs_OthBiz!Z$169</f>
        <v>0</v>
      </c>
      <c r="AA954" s="106">
        <f>[1]Calcs_OthBiz!AA$169</f>
        <v>0</v>
      </c>
      <c r="AB954" s="106">
        <f>[1]Calcs_OthBiz!AB$169</f>
        <v>0</v>
      </c>
      <c r="AC954" s="106">
        <f>[1]Calcs_OthBiz!AC$169</f>
        <v>0</v>
      </c>
      <c r="AD954" s="106">
        <f>[1]Calcs_OthBiz!AD$169</f>
        <v>0</v>
      </c>
      <c r="AE954" s="106">
        <f>[1]Calcs_OthBiz!AE$169</f>
        <v>0</v>
      </c>
      <c r="AF954" s="106">
        <f>[1]Calcs_OthBiz!AF$169</f>
        <v>0</v>
      </c>
      <c r="AG954" s="106">
        <f>[1]Calcs_OthBiz!AG$169</f>
        <v>0</v>
      </c>
      <c r="AH954" s="107">
        <f>[1]Calcs_OthBiz!AH$169</f>
        <v>0</v>
      </c>
    </row>
    <row r="955" spans="1:34" ht="12.75" hidden="1" customHeight="1" outlineLevel="2" x14ac:dyDescent="0.25">
      <c r="A955" s="34"/>
      <c r="B955" s="140"/>
      <c r="C955" s="141"/>
      <c r="D955" s="165" t="s">
        <v>101</v>
      </c>
      <c r="E955" s="143"/>
      <c r="F955" s="143"/>
      <c r="G955" s="143"/>
      <c r="H955" s="143"/>
      <c r="I955" s="143"/>
      <c r="J955" s="143"/>
      <c r="K955" s="105">
        <f>'[1]Hist&amp;Budget_WC'!DH$216</f>
        <v>0</v>
      </c>
      <c r="L955" s="105">
        <f>'[1]Hist&amp;Budget_WC'!DI$216</f>
        <v>0</v>
      </c>
      <c r="M955" s="105">
        <f>'[1]Hist&amp;Budget_WC'!DJ$216</f>
        <v>0</v>
      </c>
      <c r="N955" s="106">
        <f>[1]Calcs_OthBiz!N$201</f>
        <v>0</v>
      </c>
      <c r="O955" s="106">
        <f>[1]Calcs_OthBiz!O$201</f>
        <v>0</v>
      </c>
      <c r="P955" s="106">
        <f>[1]Calcs_OthBiz!P$201</f>
        <v>0</v>
      </c>
      <c r="Q955" s="106">
        <f>[1]Calcs_OthBiz!Q$201</f>
        <v>0</v>
      </c>
      <c r="R955" s="106">
        <f>[1]Calcs_OthBiz!R$201</f>
        <v>0</v>
      </c>
      <c r="S955" s="106">
        <f>[1]Calcs_OthBiz!S$201</f>
        <v>0</v>
      </c>
      <c r="T955" s="106">
        <f>[1]Calcs_OthBiz!T$201</f>
        <v>0</v>
      </c>
      <c r="U955" s="106">
        <f>[1]Calcs_OthBiz!U$201</f>
        <v>0</v>
      </c>
      <c r="V955" s="106">
        <f>[1]Calcs_OthBiz!V$201</f>
        <v>0</v>
      </c>
      <c r="W955" s="106">
        <f>[1]Calcs_OthBiz!W$201</f>
        <v>0</v>
      </c>
      <c r="X955" s="106">
        <f>[1]Calcs_OthBiz!X$201</f>
        <v>0</v>
      </c>
      <c r="Y955" s="106">
        <f>[1]Calcs_OthBiz!Y$201</f>
        <v>0</v>
      </c>
      <c r="Z955" s="106">
        <f>[1]Calcs_OthBiz!Z$201</f>
        <v>0</v>
      </c>
      <c r="AA955" s="106">
        <f>[1]Calcs_OthBiz!AA$201</f>
        <v>0</v>
      </c>
      <c r="AB955" s="106">
        <f>[1]Calcs_OthBiz!AB$201</f>
        <v>0</v>
      </c>
      <c r="AC955" s="106">
        <f>[1]Calcs_OthBiz!AC$201</f>
        <v>0</v>
      </c>
      <c r="AD955" s="106">
        <f>[1]Calcs_OthBiz!AD$201</f>
        <v>0</v>
      </c>
      <c r="AE955" s="106">
        <f>[1]Calcs_OthBiz!AE$201</f>
        <v>0</v>
      </c>
      <c r="AF955" s="106">
        <f>[1]Calcs_OthBiz!AF$201</f>
        <v>0</v>
      </c>
      <c r="AG955" s="106">
        <f>[1]Calcs_OthBiz!AG$201</f>
        <v>0</v>
      </c>
      <c r="AH955" s="107">
        <f>[1]Calcs_OthBiz!AH$201</f>
        <v>0</v>
      </c>
    </row>
    <row r="956" spans="1:34" ht="12.75" hidden="1" customHeight="1" outlineLevel="2" x14ac:dyDescent="0.25">
      <c r="A956" s="34"/>
      <c r="B956" s="140"/>
      <c r="C956" s="141"/>
      <c r="D956" s="165" t="s">
        <v>102</v>
      </c>
      <c r="E956" s="143"/>
      <c r="F956" s="143"/>
      <c r="G956" s="143"/>
      <c r="H956" s="143"/>
      <c r="I956" s="143"/>
      <c r="J956" s="143"/>
      <c r="K956" s="105">
        <f>'[1]Hist&amp;Budget_WC'!DH$185</f>
        <v>0</v>
      </c>
      <c r="L956" s="105">
        <f>'[1]Hist&amp;Budget_WC'!DI$185</f>
        <v>0</v>
      </c>
      <c r="M956" s="105">
        <f>'[1]Hist&amp;Budget_WC'!DJ$185</f>
        <v>0</v>
      </c>
      <c r="N956" s="106">
        <f>[1]Calcs_OthBiz!N$170</f>
        <v>0</v>
      </c>
      <c r="O956" s="106">
        <f>[1]Calcs_OthBiz!O$170</f>
        <v>0</v>
      </c>
      <c r="P956" s="106">
        <f>[1]Calcs_OthBiz!P$170</f>
        <v>0</v>
      </c>
      <c r="Q956" s="106">
        <f>[1]Calcs_OthBiz!Q$170</f>
        <v>0</v>
      </c>
      <c r="R956" s="106">
        <f>[1]Calcs_OthBiz!R$170</f>
        <v>0</v>
      </c>
      <c r="S956" s="106">
        <f>[1]Calcs_OthBiz!S$170</f>
        <v>0</v>
      </c>
      <c r="T956" s="106">
        <f>[1]Calcs_OthBiz!T$170</f>
        <v>0</v>
      </c>
      <c r="U956" s="106">
        <f>[1]Calcs_OthBiz!U$170</f>
        <v>0</v>
      </c>
      <c r="V956" s="106">
        <f>[1]Calcs_OthBiz!V$170</f>
        <v>0</v>
      </c>
      <c r="W956" s="106">
        <f>[1]Calcs_OthBiz!W$170</f>
        <v>0</v>
      </c>
      <c r="X956" s="106">
        <f>[1]Calcs_OthBiz!X$170</f>
        <v>0</v>
      </c>
      <c r="Y956" s="106">
        <f>[1]Calcs_OthBiz!Y$170</f>
        <v>0</v>
      </c>
      <c r="Z956" s="106">
        <f>[1]Calcs_OthBiz!Z$170</f>
        <v>0</v>
      </c>
      <c r="AA956" s="106">
        <f>[1]Calcs_OthBiz!AA$170</f>
        <v>0</v>
      </c>
      <c r="AB956" s="106">
        <f>[1]Calcs_OthBiz!AB$170</f>
        <v>0</v>
      </c>
      <c r="AC956" s="106">
        <f>[1]Calcs_OthBiz!AC$170</f>
        <v>0</v>
      </c>
      <c r="AD956" s="106">
        <f>[1]Calcs_OthBiz!AD$170</f>
        <v>0</v>
      </c>
      <c r="AE956" s="106">
        <f>[1]Calcs_OthBiz!AE$170</f>
        <v>0</v>
      </c>
      <c r="AF956" s="106">
        <f>[1]Calcs_OthBiz!AF$170</f>
        <v>0</v>
      </c>
      <c r="AG956" s="106">
        <f>[1]Calcs_OthBiz!AG$170</f>
        <v>0</v>
      </c>
      <c r="AH956" s="107">
        <f>[1]Calcs_OthBiz!AH$170</f>
        <v>0</v>
      </c>
    </row>
    <row r="957" spans="1:34" ht="12.75" hidden="1" customHeight="1" outlineLevel="2" x14ac:dyDescent="0.25">
      <c r="A957" s="34"/>
      <c r="B957" s="140"/>
      <c r="C957" s="141"/>
      <c r="D957" s="165" t="s">
        <v>103</v>
      </c>
      <c r="E957" s="143"/>
      <c r="F957" s="143"/>
      <c r="G957" s="143"/>
      <c r="H957" s="143"/>
      <c r="I957" s="143"/>
      <c r="J957" s="143"/>
      <c r="K957" s="105">
        <f>SUM('[1]Hist&amp;Budget_WC'!DH$186:DH$215)</f>
        <v>0</v>
      </c>
      <c r="L957" s="105">
        <f>SUM('[1]Hist&amp;Budget_WC'!DI$186:DI$215)</f>
        <v>0</v>
      </c>
      <c r="M957" s="105">
        <f>SUM('[1]Hist&amp;Budget_WC'!DJ$186:DJ$215)</f>
        <v>0</v>
      </c>
      <c r="N957" s="106">
        <f>SUM([1]Calcs_OthBiz!N$171:N$200)</f>
        <v>0</v>
      </c>
      <c r="O957" s="106">
        <f>SUM([1]Calcs_OthBiz!O$171:O$200)</f>
        <v>0</v>
      </c>
      <c r="P957" s="106">
        <f>SUM([1]Calcs_OthBiz!P$171:P$200)</f>
        <v>0</v>
      </c>
      <c r="Q957" s="106">
        <f>SUM([1]Calcs_OthBiz!Q$171:Q$200)</f>
        <v>0</v>
      </c>
      <c r="R957" s="106">
        <f>SUM([1]Calcs_OthBiz!R$171:R$200)</f>
        <v>0</v>
      </c>
      <c r="S957" s="106">
        <f>SUM([1]Calcs_OthBiz!S$171:S$200)</f>
        <v>0</v>
      </c>
      <c r="T957" s="106">
        <f>SUM([1]Calcs_OthBiz!T$171:T$200)</f>
        <v>0</v>
      </c>
      <c r="U957" s="106">
        <f>SUM([1]Calcs_OthBiz!U$171:U$200)</f>
        <v>0</v>
      </c>
      <c r="V957" s="106">
        <f>SUM([1]Calcs_OthBiz!V$171:V$200)</f>
        <v>0</v>
      </c>
      <c r="W957" s="106">
        <f>SUM([1]Calcs_OthBiz!W$171:W$200)</f>
        <v>0</v>
      </c>
      <c r="X957" s="106">
        <f>SUM([1]Calcs_OthBiz!X$171:X$200)</f>
        <v>0</v>
      </c>
      <c r="Y957" s="106">
        <f>SUM([1]Calcs_OthBiz!Y$171:Y$200)</f>
        <v>0</v>
      </c>
      <c r="Z957" s="106">
        <f>SUM([1]Calcs_OthBiz!Z$171:Z$200)</f>
        <v>0</v>
      </c>
      <c r="AA957" s="106">
        <f>SUM([1]Calcs_OthBiz!AA$171:AA$200)</f>
        <v>0</v>
      </c>
      <c r="AB957" s="106">
        <f>SUM([1]Calcs_OthBiz!AB$171:AB$200)</f>
        <v>0</v>
      </c>
      <c r="AC957" s="106">
        <f>SUM([1]Calcs_OthBiz!AC$171:AC$200)</f>
        <v>0</v>
      </c>
      <c r="AD957" s="106">
        <f>SUM([1]Calcs_OthBiz!AD$171:AD$200)</f>
        <v>0</v>
      </c>
      <c r="AE957" s="106">
        <f>SUM([1]Calcs_OthBiz!AE$171:AE$200)</f>
        <v>0</v>
      </c>
      <c r="AF957" s="106">
        <f>SUM([1]Calcs_OthBiz!AF$171:AF$200)</f>
        <v>0</v>
      </c>
      <c r="AG957" s="106">
        <f>SUM([1]Calcs_OthBiz!AG$171:AG$200)</f>
        <v>0</v>
      </c>
      <c r="AH957" s="107">
        <f>SUM([1]Calcs_OthBiz!AH$171:AH$200)</f>
        <v>0</v>
      </c>
    </row>
    <row r="958" spans="1:34" ht="12.75" hidden="1" customHeight="1" outlineLevel="2" thickBot="1" x14ac:dyDescent="0.3">
      <c r="A958" s="34"/>
      <c r="B958" s="140"/>
      <c r="C958" s="141"/>
      <c r="D958" s="152" t="s">
        <v>104</v>
      </c>
      <c r="E958" s="158"/>
      <c r="F958" s="158"/>
      <c r="G958" s="158"/>
      <c r="H958" s="158"/>
      <c r="I958" s="158"/>
      <c r="J958" s="158"/>
      <c r="K958" s="154">
        <f t="shared" ref="K958:AH958" si="165">SUM(K954:K957)</f>
        <v>0</v>
      </c>
      <c r="L958" s="154">
        <f t="shared" si="165"/>
        <v>0</v>
      </c>
      <c r="M958" s="154">
        <f t="shared" si="165"/>
        <v>0</v>
      </c>
      <c r="N958" s="155">
        <f t="shared" si="165"/>
        <v>0</v>
      </c>
      <c r="O958" s="155">
        <f t="shared" si="165"/>
        <v>0</v>
      </c>
      <c r="P958" s="155">
        <f t="shared" si="165"/>
        <v>0</v>
      </c>
      <c r="Q958" s="155">
        <f t="shared" si="165"/>
        <v>0</v>
      </c>
      <c r="R958" s="155">
        <f t="shared" si="165"/>
        <v>0</v>
      </c>
      <c r="S958" s="155">
        <f t="shared" si="165"/>
        <v>0</v>
      </c>
      <c r="T958" s="155">
        <f t="shared" si="165"/>
        <v>0</v>
      </c>
      <c r="U958" s="155">
        <f t="shared" si="165"/>
        <v>0</v>
      </c>
      <c r="V958" s="155">
        <f t="shared" si="165"/>
        <v>0</v>
      </c>
      <c r="W958" s="155">
        <f t="shared" si="165"/>
        <v>0</v>
      </c>
      <c r="X958" s="155">
        <f t="shared" si="165"/>
        <v>0</v>
      </c>
      <c r="Y958" s="155">
        <f t="shared" si="165"/>
        <v>0</v>
      </c>
      <c r="Z958" s="155">
        <f t="shared" si="165"/>
        <v>0</v>
      </c>
      <c r="AA958" s="155">
        <f t="shared" si="165"/>
        <v>0</v>
      </c>
      <c r="AB958" s="155">
        <f t="shared" si="165"/>
        <v>0</v>
      </c>
      <c r="AC958" s="155">
        <f t="shared" si="165"/>
        <v>0</v>
      </c>
      <c r="AD958" s="155">
        <f t="shared" si="165"/>
        <v>0</v>
      </c>
      <c r="AE958" s="155">
        <f t="shared" si="165"/>
        <v>0</v>
      </c>
      <c r="AF958" s="155">
        <f t="shared" si="165"/>
        <v>0</v>
      </c>
      <c r="AG958" s="155">
        <f t="shared" si="165"/>
        <v>0</v>
      </c>
      <c r="AH958" s="156">
        <f t="shared" si="165"/>
        <v>0</v>
      </c>
    </row>
    <row r="959" spans="1:34" ht="12.75" hidden="1" customHeight="1" outlineLevel="2" x14ac:dyDescent="0.25">
      <c r="A959" s="34"/>
      <c r="B959" s="140"/>
      <c r="C959" s="141"/>
    </row>
    <row r="960" spans="1:34" ht="12.75" hidden="1" customHeight="1" outlineLevel="3" x14ac:dyDescent="0.25">
      <c r="A960" s="34"/>
      <c r="B960" s="140"/>
      <c r="C960" s="141"/>
      <c r="D960" s="130" t="s">
        <v>72</v>
      </c>
    </row>
    <row r="961" spans="1:34" s="37" customFormat="1" ht="10.5" hidden="1" outlineLevel="3" x14ac:dyDescent="0.25">
      <c r="A961" s="34"/>
      <c r="B961" s="97"/>
      <c r="C961" s="125"/>
      <c r="D961" s="36" t="s">
        <v>105</v>
      </c>
      <c r="E961" s="131">
        <f>SUM(K961:AH961)</f>
        <v>0</v>
      </c>
      <c r="F961" s="24"/>
      <c r="G961" s="24"/>
      <c r="H961" s="24"/>
      <c r="I961" s="24"/>
      <c r="J961" s="24"/>
      <c r="K961" s="132">
        <f>IF(ROUND(K951-K958,0)&lt;&gt;0,1,0)</f>
        <v>0</v>
      </c>
      <c r="L961" s="132">
        <f>IF(ROUND(L951-L958,0)&lt;&gt;0,1,0)</f>
        <v>0</v>
      </c>
      <c r="M961" s="132">
        <f>IF(ROUND(M951-M958,0)&lt;&gt;0,1,0)</f>
        <v>0</v>
      </c>
      <c r="N961" s="132">
        <f>IF(ROUND(N951-N958,0)&lt;&gt;0,1,0)</f>
        <v>0</v>
      </c>
      <c r="O961" s="132">
        <f t="shared" ref="O961:AH961" si="166">IF(ROUND(O951-O958,0)&lt;&gt;0,1,0)</f>
        <v>0</v>
      </c>
      <c r="P961" s="132">
        <f t="shared" si="166"/>
        <v>0</v>
      </c>
      <c r="Q961" s="132">
        <f t="shared" si="166"/>
        <v>0</v>
      </c>
      <c r="R961" s="132">
        <f t="shared" si="166"/>
        <v>0</v>
      </c>
      <c r="S961" s="132">
        <f t="shared" si="166"/>
        <v>0</v>
      </c>
      <c r="T961" s="132">
        <f t="shared" si="166"/>
        <v>0</v>
      </c>
      <c r="U961" s="132">
        <f t="shared" si="166"/>
        <v>0</v>
      </c>
      <c r="V961" s="132">
        <f t="shared" si="166"/>
        <v>0</v>
      </c>
      <c r="W961" s="132">
        <f t="shared" si="166"/>
        <v>0</v>
      </c>
      <c r="X961" s="132">
        <f t="shared" si="166"/>
        <v>0</v>
      </c>
      <c r="Y961" s="132">
        <f t="shared" si="166"/>
        <v>0</v>
      </c>
      <c r="Z961" s="132">
        <f t="shared" si="166"/>
        <v>0</v>
      </c>
      <c r="AA961" s="132">
        <f t="shared" si="166"/>
        <v>0</v>
      </c>
      <c r="AB961" s="132">
        <f t="shared" si="166"/>
        <v>0</v>
      </c>
      <c r="AC961" s="132">
        <f t="shared" si="166"/>
        <v>0</v>
      </c>
      <c r="AD961" s="132">
        <f t="shared" si="166"/>
        <v>0</v>
      </c>
      <c r="AE961" s="132">
        <f t="shared" si="166"/>
        <v>0</v>
      </c>
      <c r="AF961" s="132">
        <f t="shared" si="166"/>
        <v>0</v>
      </c>
      <c r="AG961" s="132">
        <f t="shared" si="166"/>
        <v>0</v>
      </c>
      <c r="AH961" s="132">
        <f t="shared" si="166"/>
        <v>0</v>
      </c>
    </row>
    <row r="962" spans="1:34" ht="12.75" hidden="1" customHeight="1" outlineLevel="3" x14ac:dyDescent="0.25">
      <c r="A962" s="34"/>
      <c r="B962" s="140"/>
      <c r="C962" s="141"/>
      <c r="D962" s="36" t="s">
        <v>152</v>
      </c>
      <c r="E962" s="131">
        <f>SUM(K962:AH962)</f>
        <v>0</v>
      </c>
      <c r="K962" s="132">
        <f>IF(ROUND(K951-'[1]Hist&amp;Budget_WC'!DH$181,0)&lt;&gt;0,1,0)</f>
        <v>0</v>
      </c>
      <c r="L962" s="132">
        <f>IF(ROUND(L951-'[1]Hist&amp;Budget_WC'!DI$181,0)&lt;&gt;0,1,0)</f>
        <v>0</v>
      </c>
      <c r="M962" s="132">
        <f>IF(ROUND(M951-'[1]Hist&amp;Budget_WC'!DJ$181,0)&lt;&gt;0,1,0)</f>
        <v>0</v>
      </c>
      <c r="N962" s="132">
        <f>IF(ROUND(N951-[1]Calcs_OthBiz!N$166,0)&lt;&gt;0,1,0)</f>
        <v>0</v>
      </c>
      <c r="O962" s="132">
        <f>IF(ROUND(O951-[1]Calcs_OthBiz!O$166,0)&lt;&gt;0,1,0)</f>
        <v>0</v>
      </c>
      <c r="P962" s="132">
        <f>IF(ROUND(P951-[1]Calcs_OthBiz!P$166,0)&lt;&gt;0,1,0)</f>
        <v>0</v>
      </c>
      <c r="Q962" s="132">
        <f>IF(ROUND(Q951-[1]Calcs_OthBiz!Q$166,0)&lt;&gt;0,1,0)</f>
        <v>0</v>
      </c>
      <c r="R962" s="132">
        <f>IF(ROUND(R951-[1]Calcs_OthBiz!R$166,0)&lt;&gt;0,1,0)</f>
        <v>0</v>
      </c>
      <c r="S962" s="132">
        <f>IF(ROUND(S951-[1]Calcs_OthBiz!S$166,0)&lt;&gt;0,1,0)</f>
        <v>0</v>
      </c>
      <c r="T962" s="132">
        <f>IF(ROUND(T951-[1]Calcs_OthBiz!T$166,0)&lt;&gt;0,1,0)</f>
        <v>0</v>
      </c>
      <c r="U962" s="132">
        <f>IF(ROUND(U951-[1]Calcs_OthBiz!U$166,0)&lt;&gt;0,1,0)</f>
        <v>0</v>
      </c>
      <c r="V962" s="132">
        <f>IF(ROUND(V951-[1]Calcs_OthBiz!V$166,0)&lt;&gt;0,1,0)</f>
        <v>0</v>
      </c>
      <c r="W962" s="132">
        <f>IF(ROUND(W951-[1]Calcs_OthBiz!W$166,0)&lt;&gt;0,1,0)</f>
        <v>0</v>
      </c>
      <c r="X962" s="132">
        <f>IF(ROUND(X951-[1]Calcs_OthBiz!X$166,0)&lt;&gt;0,1,0)</f>
        <v>0</v>
      </c>
      <c r="Y962" s="132">
        <f>IF(ROUND(Y951-[1]Calcs_OthBiz!Y$166,0)&lt;&gt;0,1,0)</f>
        <v>0</v>
      </c>
      <c r="Z962" s="132">
        <f>IF(ROUND(Z951-[1]Calcs_OthBiz!Z$166,0)&lt;&gt;0,1,0)</f>
        <v>0</v>
      </c>
      <c r="AA962" s="132">
        <f>IF(ROUND(AA951-[1]Calcs_OthBiz!AA$166,0)&lt;&gt;0,1,0)</f>
        <v>0</v>
      </c>
      <c r="AB962" s="132">
        <f>IF(ROUND(AB951-[1]Calcs_OthBiz!AB$166,0)&lt;&gt;0,1,0)</f>
        <v>0</v>
      </c>
      <c r="AC962" s="132">
        <f>IF(ROUND(AC951-[1]Calcs_OthBiz!AC$166,0)&lt;&gt;0,1,0)</f>
        <v>0</v>
      </c>
      <c r="AD962" s="132">
        <f>IF(ROUND(AD951-[1]Calcs_OthBiz!AD$166,0)&lt;&gt;0,1,0)</f>
        <v>0</v>
      </c>
      <c r="AE962" s="132">
        <f>IF(ROUND(AE951-[1]Calcs_OthBiz!AE$166,0)&lt;&gt;0,1,0)</f>
        <v>0</v>
      </c>
      <c r="AF962" s="132">
        <f>IF(ROUND(AF951-[1]Calcs_OthBiz!AF$166,0)&lt;&gt;0,1,0)</f>
        <v>0</v>
      </c>
      <c r="AG962" s="132">
        <f>IF(ROUND(AG951-[1]Calcs_OthBiz!AG$166,0)&lt;&gt;0,1,0)</f>
        <v>0</v>
      </c>
      <c r="AH962" s="132">
        <f>IF(ROUND(AH951-[1]Calcs_OthBiz!AH$166,0)&lt;&gt;0,1,0)</f>
        <v>0</v>
      </c>
    </row>
    <row r="963" spans="1:34" ht="12.75" hidden="1" customHeight="1" outlineLevel="2" collapsed="1" x14ac:dyDescent="0.25">
      <c r="A963" s="34"/>
    </row>
    <row r="964" spans="1:34" ht="12.75" hidden="1" customHeight="1" outlineLevel="1" collapsed="1" x14ac:dyDescent="0.25">
      <c r="A964" s="34"/>
    </row>
    <row r="965" spans="1:34" s="37" customFormat="1" ht="12" hidden="1" outlineLevel="2" x14ac:dyDescent="0.25">
      <c r="A965" s="34"/>
      <c r="B965" s="39">
        <f ca="1">MAX($A$7:B964)+Sbsxn</f>
        <v>2308.0300000000007</v>
      </c>
      <c r="C965" s="40" t="str">
        <f>CFC</f>
        <v>Cash Flow Statement</v>
      </c>
      <c r="D965" s="50"/>
      <c r="E965" s="24"/>
      <c r="F965" s="24"/>
      <c r="G965" s="24"/>
      <c r="H965" s="24"/>
      <c r="I965" s="24"/>
      <c r="J965" s="24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  <c r="AA965" s="51"/>
      <c r="AB965" s="51"/>
      <c r="AC965" s="51"/>
      <c r="AD965" s="51"/>
      <c r="AE965" s="51"/>
      <c r="AF965" s="51"/>
      <c r="AG965" s="51"/>
      <c r="AH965" s="51"/>
    </row>
    <row r="966" spans="1:34" s="37" customFormat="1" ht="12.5" hidden="1" outlineLevel="2" thickBot="1" x14ac:dyDescent="0.35">
      <c r="A966" s="34"/>
      <c r="B966" s="39"/>
      <c r="C966" s="48"/>
      <c r="D966" s="50"/>
      <c r="E966" s="24"/>
      <c r="F966" s="24"/>
      <c r="G966" s="24"/>
      <c r="H966" s="24"/>
      <c r="I966" s="24"/>
      <c r="J966" s="24"/>
      <c r="L966" s="51"/>
      <c r="M966" s="51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  <c r="AA966" s="129"/>
      <c r="AB966" s="129"/>
      <c r="AC966" s="129"/>
      <c r="AD966" s="129"/>
      <c r="AE966" s="129"/>
      <c r="AF966" s="129"/>
      <c r="AG966" s="129"/>
      <c r="AH966" s="129"/>
    </row>
    <row r="967" spans="1:34" s="69" customFormat="1" ht="13.4" hidden="1" customHeight="1" outlineLevel="2" x14ac:dyDescent="0.3">
      <c r="A967" s="65"/>
      <c r="B967" s="39"/>
      <c r="C967" s="48"/>
      <c r="D967" s="66" t="str">
        <f>MdlClient&amp;" Long Term Financial Plan "&amp;$E$39</f>
        <v>Federation Council Long Term Financial Plan 2021/22 - 2031/32</v>
      </c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8"/>
    </row>
    <row r="968" spans="1:34" s="69" customFormat="1" ht="13.4" hidden="1" customHeight="1" outlineLevel="2" thickBot="1" x14ac:dyDescent="0.35">
      <c r="A968" s="65"/>
      <c r="B968" s="39"/>
      <c r="C968" s="48"/>
      <c r="D968" s="70" t="str">
        <f>B866&amp;" - Cash Flow Statement Projections"</f>
        <v>Other Business - Cash Flow Statement Projections</v>
      </c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  <c r="AA968" s="71"/>
      <c r="AB968" s="71"/>
      <c r="AC968" s="71"/>
      <c r="AD968" s="71"/>
      <c r="AE968" s="71"/>
      <c r="AF968" s="71"/>
      <c r="AG968" s="71"/>
      <c r="AH968" s="72"/>
    </row>
    <row r="969" spans="1:34" s="69" customFormat="1" ht="24.5" hidden="1" outlineLevel="2" thickBot="1" x14ac:dyDescent="0.35">
      <c r="A969" s="65"/>
      <c r="B969" s="39"/>
      <c r="C969" s="48"/>
      <c r="D969" s="73"/>
      <c r="E969" s="74"/>
      <c r="F969" s="74"/>
      <c r="G969" s="74"/>
      <c r="H969" s="74"/>
      <c r="I969" s="74"/>
      <c r="J969" s="74"/>
      <c r="K969" s="75" t="s">
        <v>41</v>
      </c>
      <c r="L969" s="75" t="s">
        <v>41</v>
      </c>
      <c r="M969" s="75" t="s">
        <v>41</v>
      </c>
      <c r="N969" s="76" t="s">
        <v>42</v>
      </c>
      <c r="O969" s="77" t="s">
        <v>43</v>
      </c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  <c r="AA969" s="78"/>
      <c r="AB969" s="78"/>
      <c r="AC969" s="78"/>
      <c r="AD969" s="78"/>
      <c r="AE969" s="78"/>
      <c r="AF969" s="78"/>
      <c r="AG969" s="78"/>
      <c r="AH969" s="79"/>
    </row>
    <row r="970" spans="1:34" s="69" customFormat="1" ht="12" hidden="1" outlineLevel="2" x14ac:dyDescent="0.3">
      <c r="A970" s="65"/>
      <c r="B970" s="39"/>
      <c r="C970" s="48"/>
      <c r="D970" s="80" t="s">
        <v>44</v>
      </c>
      <c r="E970" s="81"/>
      <c r="F970" s="81"/>
      <c r="G970" s="81"/>
      <c r="H970" s="81"/>
      <c r="I970" s="81"/>
      <c r="J970" s="82"/>
      <c r="K970" s="84">
        <f>YEAR(K$29)</f>
        <v>2019</v>
      </c>
      <c r="L970" s="84">
        <f t="shared" ref="L970:AH970" si="167">YEAR(L$29)</f>
        <v>2020</v>
      </c>
      <c r="M970" s="84">
        <f t="shared" si="167"/>
        <v>2021</v>
      </c>
      <c r="N970" s="85">
        <f t="shared" si="167"/>
        <v>2022</v>
      </c>
      <c r="O970" s="86">
        <f t="shared" si="167"/>
        <v>2023</v>
      </c>
      <c r="P970" s="87">
        <f t="shared" si="167"/>
        <v>2024</v>
      </c>
      <c r="Q970" s="87">
        <f t="shared" si="167"/>
        <v>2025</v>
      </c>
      <c r="R970" s="87">
        <f t="shared" si="167"/>
        <v>2026</v>
      </c>
      <c r="S970" s="87">
        <f t="shared" si="167"/>
        <v>2027</v>
      </c>
      <c r="T970" s="87">
        <f t="shared" si="167"/>
        <v>2028</v>
      </c>
      <c r="U970" s="87">
        <f t="shared" si="167"/>
        <v>2029</v>
      </c>
      <c r="V970" s="87">
        <f t="shared" si="167"/>
        <v>2030</v>
      </c>
      <c r="W970" s="87">
        <f t="shared" si="167"/>
        <v>2031</v>
      </c>
      <c r="X970" s="87">
        <f t="shared" si="167"/>
        <v>2032</v>
      </c>
      <c r="Y970" s="87">
        <f t="shared" si="167"/>
        <v>2033</v>
      </c>
      <c r="Z970" s="87">
        <f t="shared" si="167"/>
        <v>2034</v>
      </c>
      <c r="AA970" s="87">
        <f t="shared" si="167"/>
        <v>2035</v>
      </c>
      <c r="AB970" s="87">
        <f t="shared" si="167"/>
        <v>2036</v>
      </c>
      <c r="AC970" s="87">
        <f t="shared" si="167"/>
        <v>2037</v>
      </c>
      <c r="AD970" s="87">
        <f t="shared" si="167"/>
        <v>2038</v>
      </c>
      <c r="AE970" s="87">
        <f t="shared" si="167"/>
        <v>2039</v>
      </c>
      <c r="AF970" s="87">
        <f t="shared" si="167"/>
        <v>2040</v>
      </c>
      <c r="AG970" s="87">
        <f t="shared" si="167"/>
        <v>2041</v>
      </c>
      <c r="AH970" s="88">
        <f t="shared" si="167"/>
        <v>2042</v>
      </c>
    </row>
    <row r="971" spans="1:34" s="69" customFormat="1" ht="12.5" hidden="1" outlineLevel="2" thickBot="1" x14ac:dyDescent="0.35">
      <c r="A971" s="65"/>
      <c r="B971" s="39"/>
      <c r="C971" s="48"/>
      <c r="D971" s="134"/>
      <c r="E971" s="90"/>
      <c r="F971" s="90"/>
      <c r="G971" s="90"/>
      <c r="H971" s="90"/>
      <c r="I971" s="90"/>
      <c r="J971" s="91"/>
      <c r="K971" s="92" t="s">
        <v>45</v>
      </c>
      <c r="L971" s="92" t="str">
        <f>$K$62</f>
        <v>$000s</v>
      </c>
      <c r="M971" s="92" t="str">
        <f t="shared" ref="M971:AH971" si="168">$K$62</f>
        <v>$000s</v>
      </c>
      <c r="N971" s="93" t="str">
        <f t="shared" si="168"/>
        <v>$000s</v>
      </c>
      <c r="O971" s="94" t="str">
        <f t="shared" si="168"/>
        <v>$000s</v>
      </c>
      <c r="P971" s="95" t="str">
        <f t="shared" si="168"/>
        <v>$000s</v>
      </c>
      <c r="Q971" s="95" t="str">
        <f t="shared" si="168"/>
        <v>$000s</v>
      </c>
      <c r="R971" s="95" t="str">
        <f t="shared" si="168"/>
        <v>$000s</v>
      </c>
      <c r="S971" s="95" t="str">
        <f t="shared" si="168"/>
        <v>$000s</v>
      </c>
      <c r="T971" s="95" t="str">
        <f t="shared" si="168"/>
        <v>$000s</v>
      </c>
      <c r="U971" s="95" t="str">
        <f t="shared" si="168"/>
        <v>$000s</v>
      </c>
      <c r="V971" s="95" t="str">
        <f t="shared" si="168"/>
        <v>$000s</v>
      </c>
      <c r="W971" s="95" t="str">
        <f t="shared" si="168"/>
        <v>$000s</v>
      </c>
      <c r="X971" s="95" t="str">
        <f t="shared" si="168"/>
        <v>$000s</v>
      </c>
      <c r="Y971" s="95" t="str">
        <f t="shared" si="168"/>
        <v>$000s</v>
      </c>
      <c r="Z971" s="95" t="str">
        <f t="shared" si="168"/>
        <v>$000s</v>
      </c>
      <c r="AA971" s="95" t="str">
        <f t="shared" si="168"/>
        <v>$000s</v>
      </c>
      <c r="AB971" s="95" t="str">
        <f t="shared" si="168"/>
        <v>$000s</v>
      </c>
      <c r="AC971" s="95" t="str">
        <f t="shared" si="168"/>
        <v>$000s</v>
      </c>
      <c r="AD971" s="95" t="str">
        <f t="shared" si="168"/>
        <v>$000s</v>
      </c>
      <c r="AE971" s="95" t="str">
        <f t="shared" si="168"/>
        <v>$000s</v>
      </c>
      <c r="AF971" s="95" t="str">
        <f t="shared" si="168"/>
        <v>$000s</v>
      </c>
      <c r="AG971" s="95" t="str">
        <f t="shared" si="168"/>
        <v>$000s</v>
      </c>
      <c r="AH971" s="96" t="str">
        <f t="shared" si="168"/>
        <v>$000s</v>
      </c>
    </row>
    <row r="972" spans="1:34" s="37" customFormat="1" ht="10.5" hidden="1" outlineLevel="2" x14ac:dyDescent="0.25">
      <c r="A972" s="34"/>
      <c r="B972" s="97"/>
      <c r="C972" s="98"/>
      <c r="D972" s="99"/>
      <c r="E972" s="24"/>
      <c r="F972" s="24"/>
      <c r="G972" s="24"/>
      <c r="H972" s="24"/>
      <c r="I972" s="24"/>
      <c r="J972" s="24"/>
      <c r="K972" s="100"/>
      <c r="L972" s="101"/>
      <c r="M972" s="10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/>
      <c r="AC972" s="51"/>
      <c r="AD972" s="51"/>
      <c r="AE972" s="51"/>
      <c r="AF972" s="51"/>
      <c r="AG972" s="51"/>
      <c r="AH972" s="102"/>
    </row>
    <row r="973" spans="1:34" s="37" customFormat="1" ht="10.5" hidden="1" outlineLevel="2" x14ac:dyDescent="0.25">
      <c r="A973" s="34"/>
      <c r="B973" s="97"/>
      <c r="C973" s="98"/>
      <c r="D973" s="142" t="s">
        <v>108</v>
      </c>
      <c r="E973" s="24"/>
      <c r="F973" s="24"/>
      <c r="G973" s="24"/>
      <c r="H973" s="24"/>
      <c r="I973" s="24"/>
      <c r="J973" s="24"/>
      <c r="K973" s="100"/>
      <c r="L973" s="101"/>
      <c r="M973" s="10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  <c r="AD973" s="51"/>
      <c r="AE973" s="51"/>
      <c r="AF973" s="51"/>
      <c r="AG973" s="51"/>
      <c r="AH973" s="102"/>
    </row>
    <row r="974" spans="1:34" s="37" customFormat="1" ht="10.5" hidden="1" outlineLevel="2" x14ac:dyDescent="0.25">
      <c r="A974" s="34"/>
      <c r="B974" s="97"/>
      <c r="C974" s="98"/>
      <c r="D974" s="165" t="s">
        <v>109</v>
      </c>
      <c r="E974" s="24"/>
      <c r="F974" s="24"/>
      <c r="G974" s="24"/>
      <c r="H974" s="24"/>
      <c r="I974" s="24"/>
      <c r="J974" s="24"/>
      <c r="K974" s="166">
        <f>SUM('[1]Hist&amp;Budget_WC'!DH$232:DH$238)</f>
        <v>0</v>
      </c>
      <c r="L974" s="166">
        <f>SUM('[1]Hist&amp;Budget_WC'!DI$232:DI$238)</f>
        <v>0</v>
      </c>
      <c r="M974" s="166">
        <f>SUM('[1]Hist&amp;Budget_WC'!DJ$232:DJ$238)</f>
        <v>0</v>
      </c>
      <c r="N974" s="167">
        <f>SUM('[1]Hist&amp;Budget_WC'!DK$232:DK$238)</f>
        <v>0</v>
      </c>
      <c r="O974" s="167">
        <f>SUM([1]Calcs_OthBiz!O$210:O$216)</f>
        <v>0</v>
      </c>
      <c r="P974" s="167">
        <f>SUM([1]Calcs_OthBiz!P$210:P$216)</f>
        <v>0</v>
      </c>
      <c r="Q974" s="167">
        <f>SUM([1]Calcs_OthBiz!Q$210:Q$216)</f>
        <v>0</v>
      </c>
      <c r="R974" s="167">
        <f>SUM([1]Calcs_OthBiz!R$210:R$216)</f>
        <v>0</v>
      </c>
      <c r="S974" s="167">
        <f>SUM([1]Calcs_OthBiz!S$210:S$216)</f>
        <v>0</v>
      </c>
      <c r="T974" s="167">
        <f>SUM([1]Calcs_OthBiz!T$210:T$216)</f>
        <v>0</v>
      </c>
      <c r="U974" s="167">
        <f>SUM([1]Calcs_OthBiz!U$210:U$216)</f>
        <v>0</v>
      </c>
      <c r="V974" s="167">
        <f>SUM([1]Calcs_OthBiz!V$210:V$216)</f>
        <v>0</v>
      </c>
      <c r="W974" s="167">
        <f>SUM([1]Calcs_OthBiz!W$210:W$216)</f>
        <v>0</v>
      </c>
      <c r="X974" s="167">
        <f>SUM([1]Calcs_OthBiz!X$210:X$216)</f>
        <v>0</v>
      </c>
      <c r="Y974" s="167">
        <f>SUM([1]Calcs_OthBiz!Y$210:Y$216)</f>
        <v>0</v>
      </c>
      <c r="Z974" s="167">
        <f>SUM([1]Calcs_OthBiz!Z$210:Z$216)</f>
        <v>0</v>
      </c>
      <c r="AA974" s="167">
        <f>SUM([1]Calcs_OthBiz!AA$210:AA$216)</f>
        <v>0</v>
      </c>
      <c r="AB974" s="167">
        <f>SUM([1]Calcs_OthBiz!AB$210:AB$216)</f>
        <v>0</v>
      </c>
      <c r="AC974" s="167">
        <f>SUM([1]Calcs_OthBiz!AC$210:AC$216)</f>
        <v>0</v>
      </c>
      <c r="AD974" s="167">
        <f>SUM([1]Calcs_OthBiz!AD$210:AD$216)</f>
        <v>0</v>
      </c>
      <c r="AE974" s="167">
        <f>SUM([1]Calcs_OthBiz!AE$210:AE$216)</f>
        <v>0</v>
      </c>
      <c r="AF974" s="167">
        <f>SUM([1]Calcs_OthBiz!AF$210:AF$216)</f>
        <v>0</v>
      </c>
      <c r="AG974" s="167">
        <f>SUM([1]Calcs_OthBiz!AG$210:AG$216)</f>
        <v>0</v>
      </c>
      <c r="AH974" s="168">
        <f>SUM([1]Calcs_OthBiz!AH$210:AH$216)</f>
        <v>0</v>
      </c>
    </row>
    <row r="975" spans="1:34" ht="12.75" hidden="1" customHeight="1" outlineLevel="2" x14ac:dyDescent="0.25">
      <c r="A975" s="34"/>
      <c r="B975" s="140"/>
      <c r="C975" s="141"/>
      <c r="D975" s="165" t="s">
        <v>110</v>
      </c>
      <c r="E975" s="143"/>
      <c r="F975" s="143"/>
      <c r="G975" s="143"/>
      <c r="H975" s="143"/>
      <c r="I975" s="143"/>
      <c r="J975" s="143"/>
      <c r="K975" s="166">
        <f>SUM('[1]Hist&amp;Budget_WC'!DH$239:DH$243)+SUM('[1]Hist&amp;Budget_WC'!DH$262:DH$265)*$I$43</f>
        <v>0</v>
      </c>
      <c r="L975" s="166">
        <f>SUM('[1]Hist&amp;Budget_WC'!DI$239:DI$243)+SUM('[1]Hist&amp;Budget_WC'!DI$262:DI$265)*$I$43</f>
        <v>0</v>
      </c>
      <c r="M975" s="166">
        <f>SUM('[1]Hist&amp;Budget_WC'!DJ$239:DJ$243)+SUM('[1]Hist&amp;Budget_WC'!DJ$262:DJ$265)*$I$43</f>
        <v>0</v>
      </c>
      <c r="N975" s="167">
        <f>SUM('[1]Hist&amp;Budget_WC'!DK$239:DK$243)+SUM('[1]Hist&amp;Budget_WC'!DK$262:DK$265)*$I$43</f>
        <v>0</v>
      </c>
      <c r="O975" s="167">
        <f>SUM([1]Calcs_OthBiz!O$217:O$222)+SUM([1]Calcs_OthBiz!O$239:O$242)*$I$43</f>
        <v>0</v>
      </c>
      <c r="P975" s="167">
        <f>SUM([1]Calcs_OthBiz!P$217:P$222)+SUM([1]Calcs_OthBiz!P$239:P$242)*$I$43</f>
        <v>0</v>
      </c>
      <c r="Q975" s="167">
        <f>SUM([1]Calcs_OthBiz!Q$217:Q$222)+SUM([1]Calcs_OthBiz!Q$239:Q$242)*$I$43</f>
        <v>0</v>
      </c>
      <c r="R975" s="167">
        <f>SUM([1]Calcs_OthBiz!R$217:R$222)+SUM([1]Calcs_OthBiz!R$239:R$242)*$I$43</f>
        <v>0</v>
      </c>
      <c r="S975" s="167">
        <f>SUM([1]Calcs_OthBiz!S$217:S$222)+SUM([1]Calcs_OthBiz!S$239:S$242)*$I$43</f>
        <v>0</v>
      </c>
      <c r="T975" s="167">
        <f>SUM([1]Calcs_OthBiz!T$217:T$222)+SUM([1]Calcs_OthBiz!T$239:T$242)*$I$43</f>
        <v>0</v>
      </c>
      <c r="U975" s="167">
        <f>SUM([1]Calcs_OthBiz!U$217:U$222)+SUM([1]Calcs_OthBiz!U$239:U$242)*$I$43</f>
        <v>0</v>
      </c>
      <c r="V975" s="167">
        <f>SUM([1]Calcs_OthBiz!V$217:V$222)+SUM([1]Calcs_OthBiz!V$239:V$242)*$I$43</f>
        <v>0</v>
      </c>
      <c r="W975" s="167">
        <f>SUM([1]Calcs_OthBiz!W$217:W$222)+SUM([1]Calcs_OthBiz!W$239:W$242)*$I$43</f>
        <v>0</v>
      </c>
      <c r="X975" s="167">
        <f>SUM([1]Calcs_OthBiz!X$217:X$222)+SUM([1]Calcs_OthBiz!X$239:X$242)*$I$43</f>
        <v>0</v>
      </c>
      <c r="Y975" s="167">
        <f>SUM([1]Calcs_OthBiz!Y$217:Y$222)+SUM([1]Calcs_OthBiz!Y$239:Y$242)*$I$43</f>
        <v>0</v>
      </c>
      <c r="Z975" s="167">
        <f>SUM([1]Calcs_OthBiz!Z$217:Z$222)+SUM([1]Calcs_OthBiz!Z$239:Z$242)*$I$43</f>
        <v>0</v>
      </c>
      <c r="AA975" s="167">
        <f>SUM([1]Calcs_OthBiz!AA$217:AA$222)+SUM([1]Calcs_OthBiz!AA$239:AA$242)*$I$43</f>
        <v>0</v>
      </c>
      <c r="AB975" s="167">
        <f>SUM([1]Calcs_OthBiz!AB$217:AB$222)+SUM([1]Calcs_OthBiz!AB$239:AB$242)*$I$43</f>
        <v>0</v>
      </c>
      <c r="AC975" s="167">
        <f>SUM([1]Calcs_OthBiz!AC$217:AC$222)+SUM([1]Calcs_OthBiz!AC$239:AC$242)*$I$43</f>
        <v>0</v>
      </c>
      <c r="AD975" s="167">
        <f>SUM([1]Calcs_OthBiz!AD$217:AD$222)+SUM([1]Calcs_OthBiz!AD$239:AD$242)*$I$43</f>
        <v>0</v>
      </c>
      <c r="AE975" s="167">
        <f>SUM([1]Calcs_OthBiz!AE$217:AE$222)+SUM([1]Calcs_OthBiz!AE$239:AE$242)*$I$43</f>
        <v>0</v>
      </c>
      <c r="AF975" s="167">
        <f>SUM([1]Calcs_OthBiz!AF$217:AF$222)+SUM([1]Calcs_OthBiz!AF$239:AF$242)*$I$43</f>
        <v>0</v>
      </c>
      <c r="AG975" s="167">
        <f>SUM([1]Calcs_OthBiz!AG$217:AG$222)+SUM([1]Calcs_OthBiz!AG$239:AG$242)*$I$43</f>
        <v>0</v>
      </c>
      <c r="AH975" s="168">
        <f>SUM([1]Calcs_OthBiz!AH$217:AH$222)+SUM([1]Calcs_OthBiz!AH$239:AH$242)*$I$43</f>
        <v>0</v>
      </c>
    </row>
    <row r="976" spans="1:34" ht="12.75" hidden="1" customHeight="1" outlineLevel="2" x14ac:dyDescent="0.25">
      <c r="A976" s="34"/>
      <c r="B976" s="140"/>
      <c r="C976" s="141"/>
      <c r="D976" s="169" t="s">
        <v>111</v>
      </c>
      <c r="E976" s="170"/>
      <c r="F976" s="170"/>
      <c r="G976" s="170"/>
      <c r="H976" s="170"/>
      <c r="I976" s="170"/>
      <c r="J976" s="170"/>
      <c r="K976" s="171">
        <f t="shared" ref="K976:AH976" si="169">SUM(K974:K975)</f>
        <v>0</v>
      </c>
      <c r="L976" s="171">
        <f t="shared" si="169"/>
        <v>0</v>
      </c>
      <c r="M976" s="171">
        <f t="shared" si="169"/>
        <v>0</v>
      </c>
      <c r="N976" s="172">
        <f t="shared" si="169"/>
        <v>0</v>
      </c>
      <c r="O976" s="172">
        <f t="shared" si="169"/>
        <v>0</v>
      </c>
      <c r="P976" s="172">
        <f t="shared" si="169"/>
        <v>0</v>
      </c>
      <c r="Q976" s="172">
        <f t="shared" si="169"/>
        <v>0</v>
      </c>
      <c r="R976" s="172">
        <f t="shared" si="169"/>
        <v>0</v>
      </c>
      <c r="S976" s="172">
        <f t="shared" si="169"/>
        <v>0</v>
      </c>
      <c r="T976" s="172">
        <f t="shared" si="169"/>
        <v>0</v>
      </c>
      <c r="U976" s="172">
        <f t="shared" si="169"/>
        <v>0</v>
      </c>
      <c r="V976" s="172">
        <f t="shared" si="169"/>
        <v>0</v>
      </c>
      <c r="W976" s="172">
        <f t="shared" si="169"/>
        <v>0</v>
      </c>
      <c r="X976" s="172">
        <f t="shared" si="169"/>
        <v>0</v>
      </c>
      <c r="Y976" s="172">
        <f t="shared" si="169"/>
        <v>0</v>
      </c>
      <c r="Z976" s="172">
        <f t="shared" si="169"/>
        <v>0</v>
      </c>
      <c r="AA976" s="172">
        <f t="shared" si="169"/>
        <v>0</v>
      </c>
      <c r="AB976" s="172">
        <f t="shared" si="169"/>
        <v>0</v>
      </c>
      <c r="AC976" s="172">
        <f t="shared" si="169"/>
        <v>0</v>
      </c>
      <c r="AD976" s="172">
        <f t="shared" si="169"/>
        <v>0</v>
      </c>
      <c r="AE976" s="172">
        <f t="shared" si="169"/>
        <v>0</v>
      </c>
      <c r="AF976" s="172">
        <f t="shared" si="169"/>
        <v>0</v>
      </c>
      <c r="AG976" s="172">
        <f t="shared" si="169"/>
        <v>0</v>
      </c>
      <c r="AH976" s="173">
        <f t="shared" si="169"/>
        <v>0</v>
      </c>
    </row>
    <row r="977" spans="1:34" ht="12.75" hidden="1" customHeight="1" outlineLevel="2" x14ac:dyDescent="0.25">
      <c r="A977" s="34"/>
      <c r="B977" s="140"/>
      <c r="C977" s="141"/>
      <c r="D977" s="142"/>
      <c r="E977" s="143"/>
      <c r="F977" s="143"/>
      <c r="G977" s="143"/>
      <c r="H977" s="143"/>
      <c r="I977" s="143"/>
      <c r="J977" s="143"/>
      <c r="K977" s="174"/>
      <c r="L977" s="174"/>
      <c r="M977" s="174"/>
      <c r="N977" s="175"/>
      <c r="O977" s="175"/>
      <c r="P977" s="175"/>
      <c r="Q977" s="175"/>
      <c r="R977" s="175"/>
      <c r="S977" s="175"/>
      <c r="T977" s="175"/>
      <c r="U977" s="175"/>
      <c r="V977" s="175"/>
      <c r="W977" s="175"/>
      <c r="X977" s="175"/>
      <c r="Y977" s="175"/>
      <c r="Z977" s="175"/>
      <c r="AA977" s="175"/>
      <c r="AB977" s="175"/>
      <c r="AC977" s="175"/>
      <c r="AD977" s="175"/>
      <c r="AE977" s="175"/>
      <c r="AF977" s="175"/>
      <c r="AG977" s="175"/>
      <c r="AH977" s="176"/>
    </row>
    <row r="978" spans="1:34" ht="12.75" hidden="1" customHeight="1" outlineLevel="2" x14ac:dyDescent="0.25">
      <c r="A978" s="34"/>
      <c r="B978" s="140"/>
      <c r="C978" s="141"/>
      <c r="D978" s="142" t="s">
        <v>112</v>
      </c>
      <c r="E978" s="143"/>
      <c r="F978" s="143"/>
      <c r="G978" s="143"/>
      <c r="H978" s="143"/>
      <c r="I978" s="143"/>
      <c r="J978" s="143"/>
      <c r="K978" s="174"/>
      <c r="L978" s="174"/>
      <c r="M978" s="174"/>
      <c r="N978" s="175"/>
      <c r="O978" s="175"/>
      <c r="P978" s="175"/>
      <c r="Q978" s="175"/>
      <c r="R978" s="175"/>
      <c r="S978" s="175"/>
      <c r="T978" s="175"/>
      <c r="U978" s="175"/>
      <c r="V978" s="175"/>
      <c r="W978" s="175"/>
      <c r="X978" s="175"/>
      <c r="Y978" s="175"/>
      <c r="Z978" s="175"/>
      <c r="AA978" s="175"/>
      <c r="AB978" s="175"/>
      <c r="AC978" s="175"/>
      <c r="AD978" s="175"/>
      <c r="AE978" s="175"/>
      <c r="AF978" s="175"/>
      <c r="AG978" s="175"/>
      <c r="AH978" s="176"/>
    </row>
    <row r="979" spans="1:34" ht="12.75" hidden="1" customHeight="1" outlineLevel="2" x14ac:dyDescent="0.25">
      <c r="A979" s="34"/>
      <c r="B979" s="140"/>
      <c r="C979" s="141"/>
      <c r="D979" s="165" t="s">
        <v>113</v>
      </c>
      <c r="E979" s="143"/>
      <c r="F979" s="143"/>
      <c r="G979" s="143"/>
      <c r="H979" s="143"/>
      <c r="I979" s="143"/>
      <c r="J979" s="143"/>
      <c r="K979" s="166">
        <f>'[1]Hist&amp;Budget_WC'!DH$251</f>
        <v>0</v>
      </c>
      <c r="L979" s="166">
        <f>'[1]Hist&amp;Budget_WC'!DI$251</f>
        <v>0</v>
      </c>
      <c r="M979" s="166">
        <f>'[1]Hist&amp;Budget_WC'!DJ$251</f>
        <v>0</v>
      </c>
      <c r="N979" s="175">
        <f>'[1]Hist&amp;Budget_WC'!DK$251</f>
        <v>0</v>
      </c>
      <c r="O979" s="167">
        <f>[1]Calcs_OthBiz!O$228</f>
        <v>0</v>
      </c>
      <c r="P979" s="167">
        <f>[1]Calcs_OthBiz!P$228</f>
        <v>0</v>
      </c>
      <c r="Q979" s="167">
        <f>[1]Calcs_OthBiz!Q$228</f>
        <v>0</v>
      </c>
      <c r="R979" s="167">
        <f>[1]Calcs_OthBiz!R$228</f>
        <v>0</v>
      </c>
      <c r="S979" s="167">
        <f>[1]Calcs_OthBiz!S$228</f>
        <v>0</v>
      </c>
      <c r="T979" s="167">
        <f>[1]Calcs_OthBiz!T$228</f>
        <v>0</v>
      </c>
      <c r="U979" s="167">
        <f>[1]Calcs_OthBiz!U$228</f>
        <v>0</v>
      </c>
      <c r="V979" s="167">
        <f>[1]Calcs_OthBiz!V$228</f>
        <v>0</v>
      </c>
      <c r="W979" s="167">
        <f>[1]Calcs_OthBiz!W$228</f>
        <v>0</v>
      </c>
      <c r="X979" s="167">
        <f>[1]Calcs_OthBiz!X$228</f>
        <v>0</v>
      </c>
      <c r="Y979" s="167">
        <f>[1]Calcs_OthBiz!Y$228</f>
        <v>0</v>
      </c>
      <c r="Z979" s="167">
        <f>[1]Calcs_OthBiz!Z$228</f>
        <v>0</v>
      </c>
      <c r="AA979" s="167">
        <f>[1]Calcs_OthBiz!AA$228</f>
        <v>0</v>
      </c>
      <c r="AB979" s="167">
        <f>[1]Calcs_OthBiz!AB$228</f>
        <v>0</v>
      </c>
      <c r="AC979" s="167">
        <f>[1]Calcs_OthBiz!AC$228</f>
        <v>0</v>
      </c>
      <c r="AD979" s="167">
        <f>[1]Calcs_OthBiz!AD$228</f>
        <v>0</v>
      </c>
      <c r="AE979" s="167">
        <f>[1]Calcs_OthBiz!AE$228</f>
        <v>0</v>
      </c>
      <c r="AF979" s="167">
        <f>[1]Calcs_OthBiz!AF$228</f>
        <v>0</v>
      </c>
      <c r="AG979" s="167">
        <f>[1]Calcs_OthBiz!AG$228</f>
        <v>0</v>
      </c>
      <c r="AH979" s="168">
        <f>[1]Calcs_OthBiz!AH$228</f>
        <v>0</v>
      </c>
    </row>
    <row r="980" spans="1:34" ht="12.75" hidden="1" customHeight="1" outlineLevel="2" x14ac:dyDescent="0.25">
      <c r="A980" s="34"/>
      <c r="B980" s="140"/>
      <c r="C980" s="141"/>
      <c r="D980" s="165" t="s">
        <v>114</v>
      </c>
      <c r="E980" s="143"/>
      <c r="F980" s="143"/>
      <c r="G980" s="143"/>
      <c r="H980" s="143"/>
      <c r="I980" s="143"/>
      <c r="J980" s="143"/>
      <c r="K980" s="166">
        <f>'[1]Hist&amp;Budget_WC'!DH$250</f>
        <v>0</v>
      </c>
      <c r="L980" s="166">
        <f>'[1]Hist&amp;Budget_WC'!DI$250</f>
        <v>0</v>
      </c>
      <c r="M980" s="166">
        <f>'[1]Hist&amp;Budget_WC'!DJ$250</f>
        <v>0</v>
      </c>
      <c r="N980" s="175">
        <f>'[1]Hist&amp;Budget_WC'!DK$250</f>
        <v>0</v>
      </c>
      <c r="O980" s="167">
        <f>[1]Calcs_OthBiz!O$227</f>
        <v>0</v>
      </c>
      <c r="P980" s="167">
        <f>[1]Calcs_OthBiz!P$227</f>
        <v>0</v>
      </c>
      <c r="Q980" s="167">
        <f>[1]Calcs_OthBiz!Q$227</f>
        <v>0</v>
      </c>
      <c r="R980" s="167">
        <f>[1]Calcs_OthBiz!R$227</f>
        <v>0</v>
      </c>
      <c r="S980" s="167">
        <f>[1]Calcs_OthBiz!S$227</f>
        <v>0</v>
      </c>
      <c r="T980" s="167">
        <f>[1]Calcs_OthBiz!T$227</f>
        <v>0</v>
      </c>
      <c r="U980" s="167">
        <f>[1]Calcs_OthBiz!U$227</f>
        <v>0</v>
      </c>
      <c r="V980" s="167">
        <f>[1]Calcs_OthBiz!V$227</f>
        <v>0</v>
      </c>
      <c r="W980" s="167">
        <f>[1]Calcs_OthBiz!W$227</f>
        <v>0</v>
      </c>
      <c r="X980" s="167">
        <f>[1]Calcs_OthBiz!X$227</f>
        <v>0</v>
      </c>
      <c r="Y980" s="167">
        <f>[1]Calcs_OthBiz!Y$227</f>
        <v>0</v>
      </c>
      <c r="Z980" s="167">
        <f>[1]Calcs_OthBiz!Z$227</f>
        <v>0</v>
      </c>
      <c r="AA980" s="167">
        <f>[1]Calcs_OthBiz!AA$227</f>
        <v>0</v>
      </c>
      <c r="AB980" s="167">
        <f>[1]Calcs_OthBiz!AB$227</f>
        <v>0</v>
      </c>
      <c r="AC980" s="167">
        <f>[1]Calcs_OthBiz!AC$227</f>
        <v>0</v>
      </c>
      <c r="AD980" s="167">
        <f>[1]Calcs_OthBiz!AD$227</f>
        <v>0</v>
      </c>
      <c r="AE980" s="167">
        <f>[1]Calcs_OthBiz!AE$227</f>
        <v>0</v>
      </c>
      <c r="AF980" s="167">
        <f>[1]Calcs_OthBiz!AF$227</f>
        <v>0</v>
      </c>
      <c r="AG980" s="167">
        <f>[1]Calcs_OthBiz!AG$227</f>
        <v>0</v>
      </c>
      <c r="AH980" s="168">
        <f>[1]Calcs_OthBiz!AH$227</f>
        <v>0</v>
      </c>
    </row>
    <row r="981" spans="1:34" ht="12.75" hidden="1" customHeight="1" outlineLevel="2" x14ac:dyDescent="0.25">
      <c r="A981" s="34"/>
      <c r="B981" s="140"/>
      <c r="C981" s="141"/>
      <c r="D981" s="165" t="s">
        <v>115</v>
      </c>
      <c r="E981" s="143"/>
      <c r="F981" s="143"/>
      <c r="G981" s="143"/>
      <c r="H981" s="143"/>
      <c r="I981" s="143"/>
      <c r="J981" s="143"/>
      <c r="K981" s="166">
        <f>SUM('[1]Hist&amp;Budget_WC'!DH$252:DH$255)</f>
        <v>0</v>
      </c>
      <c r="L981" s="166">
        <f>SUM('[1]Hist&amp;Budget_WC'!DI$252:DI$255)</f>
        <v>0</v>
      </c>
      <c r="M981" s="166">
        <f>SUM('[1]Hist&amp;Budget_WC'!DJ$252:DJ$255)</f>
        <v>0</v>
      </c>
      <c r="N981" s="175">
        <f>SUM('[1]Hist&amp;Budget_WC'!DK$252:DK$255)</f>
        <v>0</v>
      </c>
      <c r="O981" s="167">
        <f>SUM([1]Calcs_OthBiz!O$229:O$232)</f>
        <v>0</v>
      </c>
      <c r="P981" s="167">
        <f>SUM([1]Calcs_OthBiz!P$229:P$232)</f>
        <v>0</v>
      </c>
      <c r="Q981" s="167">
        <f>SUM([1]Calcs_OthBiz!Q$229:Q$232)</f>
        <v>0</v>
      </c>
      <c r="R981" s="167">
        <f>SUM([1]Calcs_OthBiz!R$229:R$232)</f>
        <v>0</v>
      </c>
      <c r="S981" s="167">
        <f>SUM([1]Calcs_OthBiz!S$229:S$232)</f>
        <v>0</v>
      </c>
      <c r="T981" s="167">
        <f>SUM([1]Calcs_OthBiz!T$229:T$232)</f>
        <v>0</v>
      </c>
      <c r="U981" s="167">
        <f>SUM([1]Calcs_OthBiz!U$229:U$232)</f>
        <v>0</v>
      </c>
      <c r="V981" s="167">
        <f>SUM([1]Calcs_OthBiz!V$229:V$232)</f>
        <v>0</v>
      </c>
      <c r="W981" s="167">
        <f>SUM([1]Calcs_OthBiz!W$229:W$232)</f>
        <v>0</v>
      </c>
      <c r="X981" s="167">
        <f>SUM([1]Calcs_OthBiz!X$229:X$232)</f>
        <v>0</v>
      </c>
      <c r="Y981" s="167">
        <f>SUM([1]Calcs_OthBiz!Y$229:Y$232)</f>
        <v>0</v>
      </c>
      <c r="Z981" s="167">
        <f>SUM([1]Calcs_OthBiz!Z$229:Z$232)</f>
        <v>0</v>
      </c>
      <c r="AA981" s="167">
        <f>SUM([1]Calcs_OthBiz!AA$229:AA$232)</f>
        <v>0</v>
      </c>
      <c r="AB981" s="167">
        <f>SUM([1]Calcs_OthBiz!AB$229:AB$232)</f>
        <v>0</v>
      </c>
      <c r="AC981" s="167">
        <f>SUM([1]Calcs_OthBiz!AC$229:AC$232)</f>
        <v>0</v>
      </c>
      <c r="AD981" s="167">
        <f>SUM([1]Calcs_OthBiz!AD$229:AD$232)</f>
        <v>0</v>
      </c>
      <c r="AE981" s="167">
        <f>SUM([1]Calcs_OthBiz!AE$229:AE$232)</f>
        <v>0</v>
      </c>
      <c r="AF981" s="167">
        <f>SUM([1]Calcs_OthBiz!AF$229:AF$232)</f>
        <v>0</v>
      </c>
      <c r="AG981" s="167">
        <f>SUM([1]Calcs_OthBiz!AG$229:AG$232)</f>
        <v>0</v>
      </c>
      <c r="AH981" s="168">
        <f>SUM([1]Calcs_OthBiz!AH$229:AH$232)</f>
        <v>0</v>
      </c>
    </row>
    <row r="982" spans="1:34" ht="12.75" hidden="1" customHeight="1" outlineLevel="2" x14ac:dyDescent="0.25">
      <c r="A982" s="34"/>
      <c r="B982" s="140"/>
      <c r="C982" s="141"/>
      <c r="D982" s="169" t="s">
        <v>116</v>
      </c>
      <c r="E982" s="170"/>
      <c r="F982" s="170"/>
      <c r="G982" s="170"/>
      <c r="H982" s="170"/>
      <c r="I982" s="170"/>
      <c r="J982" s="170"/>
      <c r="K982" s="171">
        <f t="shared" ref="K982:AH982" si="170">SUM(K979:K981)</f>
        <v>0</v>
      </c>
      <c r="L982" s="171">
        <f t="shared" si="170"/>
        <v>0</v>
      </c>
      <c r="M982" s="171">
        <f t="shared" si="170"/>
        <v>0</v>
      </c>
      <c r="N982" s="172">
        <f t="shared" si="170"/>
        <v>0</v>
      </c>
      <c r="O982" s="172">
        <f t="shared" si="170"/>
        <v>0</v>
      </c>
      <c r="P982" s="172">
        <f t="shared" si="170"/>
        <v>0</v>
      </c>
      <c r="Q982" s="172">
        <f t="shared" si="170"/>
        <v>0</v>
      </c>
      <c r="R982" s="172">
        <f t="shared" si="170"/>
        <v>0</v>
      </c>
      <c r="S982" s="172">
        <f t="shared" si="170"/>
        <v>0</v>
      </c>
      <c r="T982" s="172">
        <f t="shared" si="170"/>
        <v>0</v>
      </c>
      <c r="U982" s="172">
        <f t="shared" si="170"/>
        <v>0</v>
      </c>
      <c r="V982" s="172">
        <f t="shared" si="170"/>
        <v>0</v>
      </c>
      <c r="W982" s="172">
        <f t="shared" si="170"/>
        <v>0</v>
      </c>
      <c r="X982" s="172">
        <f t="shared" si="170"/>
        <v>0</v>
      </c>
      <c r="Y982" s="172">
        <f t="shared" si="170"/>
        <v>0</v>
      </c>
      <c r="Z982" s="172">
        <f t="shared" si="170"/>
        <v>0</v>
      </c>
      <c r="AA982" s="172">
        <f t="shared" si="170"/>
        <v>0</v>
      </c>
      <c r="AB982" s="172">
        <f t="shared" si="170"/>
        <v>0</v>
      </c>
      <c r="AC982" s="172">
        <f t="shared" si="170"/>
        <v>0</v>
      </c>
      <c r="AD982" s="172">
        <f t="shared" si="170"/>
        <v>0</v>
      </c>
      <c r="AE982" s="172">
        <f t="shared" si="170"/>
        <v>0</v>
      </c>
      <c r="AF982" s="172">
        <f t="shared" si="170"/>
        <v>0</v>
      </c>
      <c r="AG982" s="172">
        <f t="shared" si="170"/>
        <v>0</v>
      </c>
      <c r="AH982" s="173">
        <f t="shared" si="170"/>
        <v>0</v>
      </c>
    </row>
    <row r="983" spans="1:34" ht="12.75" hidden="1" customHeight="1" outlineLevel="2" x14ac:dyDescent="0.25">
      <c r="A983" s="34"/>
      <c r="B983" s="140"/>
      <c r="C983" s="141"/>
      <c r="D983" s="142"/>
      <c r="E983" s="143"/>
      <c r="F983" s="143"/>
      <c r="G983" s="143"/>
      <c r="H983" s="143"/>
      <c r="I983" s="143"/>
      <c r="J983" s="143"/>
      <c r="K983" s="174"/>
      <c r="L983" s="174"/>
      <c r="M983" s="174"/>
      <c r="N983" s="175"/>
      <c r="O983" s="175"/>
      <c r="P983" s="175"/>
      <c r="Q983" s="175"/>
      <c r="R983" s="175"/>
      <c r="S983" s="175"/>
      <c r="T983" s="175"/>
      <c r="U983" s="175"/>
      <c r="V983" s="175"/>
      <c r="W983" s="175"/>
      <c r="X983" s="175"/>
      <c r="Y983" s="175"/>
      <c r="Z983" s="175"/>
      <c r="AA983" s="175"/>
      <c r="AB983" s="175"/>
      <c r="AC983" s="175"/>
      <c r="AD983" s="175"/>
      <c r="AE983" s="175"/>
      <c r="AF983" s="175"/>
      <c r="AG983" s="175"/>
      <c r="AH983" s="176"/>
    </row>
    <row r="984" spans="1:34" ht="12.75" hidden="1" customHeight="1" outlineLevel="2" x14ac:dyDescent="0.25">
      <c r="A984" s="34"/>
      <c r="B984" s="140"/>
      <c r="C984" s="141"/>
      <c r="D984" s="142" t="s">
        <v>117</v>
      </c>
      <c r="E984" s="143"/>
      <c r="F984" s="143"/>
      <c r="G984" s="143"/>
      <c r="H984" s="143"/>
      <c r="I984" s="143"/>
      <c r="J984" s="143"/>
      <c r="K984" s="174"/>
      <c r="L984" s="174"/>
      <c r="M984" s="174"/>
      <c r="N984" s="175"/>
      <c r="O984" s="175"/>
      <c r="P984" s="175"/>
      <c r="Q984" s="175"/>
      <c r="R984" s="175"/>
      <c r="S984" s="175"/>
      <c r="T984" s="175"/>
      <c r="U984" s="175"/>
      <c r="V984" s="175"/>
      <c r="W984" s="175"/>
      <c r="X984" s="175"/>
      <c r="Y984" s="175"/>
      <c r="Z984" s="175"/>
      <c r="AA984" s="175"/>
      <c r="AB984" s="175"/>
      <c r="AC984" s="175"/>
      <c r="AD984" s="175"/>
      <c r="AE984" s="175"/>
      <c r="AF984" s="175"/>
      <c r="AG984" s="175"/>
      <c r="AH984" s="176"/>
    </row>
    <row r="985" spans="1:34" ht="12.75" hidden="1" customHeight="1" outlineLevel="2" x14ac:dyDescent="0.25">
      <c r="A985" s="34"/>
      <c r="B985" s="140"/>
      <c r="C985" s="141"/>
      <c r="D985" s="165" t="s">
        <v>118</v>
      </c>
      <c r="E985" s="143"/>
      <c r="F985" s="143"/>
      <c r="G985" s="143"/>
      <c r="H985" s="143"/>
      <c r="I985" s="143"/>
      <c r="J985" s="143"/>
      <c r="K985" s="166">
        <f>'[1]Hist&amp;Budget_WC'!DH$260</f>
        <v>0</v>
      </c>
      <c r="L985" s="174">
        <f>'[1]Hist&amp;Budget_WC'!DI$260</f>
        <v>0</v>
      </c>
      <c r="M985" s="174">
        <f>'[1]Hist&amp;Budget_WC'!DJ$260</f>
        <v>0</v>
      </c>
      <c r="N985" s="175">
        <f>'[1]Hist&amp;Budget_WC'!DK$260</f>
        <v>0</v>
      </c>
      <c r="O985" s="167">
        <f>[1]Calcs_OthBiz!O$237</f>
        <v>0</v>
      </c>
      <c r="P985" s="175">
        <f>[1]Calcs_OthBiz!P$237</f>
        <v>0</v>
      </c>
      <c r="Q985" s="175">
        <f>[1]Calcs_OthBiz!Q$237</f>
        <v>0</v>
      </c>
      <c r="R985" s="175">
        <f>[1]Calcs_OthBiz!R$237</f>
        <v>0</v>
      </c>
      <c r="S985" s="175">
        <f>[1]Calcs_OthBiz!S$237</f>
        <v>0</v>
      </c>
      <c r="T985" s="175">
        <f>[1]Calcs_OthBiz!T$237</f>
        <v>0</v>
      </c>
      <c r="U985" s="175">
        <f>[1]Calcs_OthBiz!U$237</f>
        <v>0</v>
      </c>
      <c r="V985" s="175">
        <f>[1]Calcs_OthBiz!V$237</f>
        <v>0</v>
      </c>
      <c r="W985" s="175">
        <f>[1]Calcs_OthBiz!W$237</f>
        <v>0</v>
      </c>
      <c r="X985" s="175">
        <f>[1]Calcs_OthBiz!X$237</f>
        <v>0</v>
      </c>
      <c r="Y985" s="175">
        <f>[1]Calcs_OthBiz!Y$237</f>
        <v>0</v>
      </c>
      <c r="Z985" s="175">
        <f>[1]Calcs_OthBiz!Z$237</f>
        <v>0</v>
      </c>
      <c r="AA985" s="175">
        <f>[1]Calcs_OthBiz!AA$237</f>
        <v>0</v>
      </c>
      <c r="AB985" s="175">
        <f>[1]Calcs_OthBiz!AB$237</f>
        <v>0</v>
      </c>
      <c r="AC985" s="175">
        <f>[1]Calcs_OthBiz!AC$237</f>
        <v>0</v>
      </c>
      <c r="AD985" s="175">
        <f>[1]Calcs_OthBiz!AD$237</f>
        <v>0</v>
      </c>
      <c r="AE985" s="175">
        <f>[1]Calcs_OthBiz!AE$237</f>
        <v>0</v>
      </c>
      <c r="AF985" s="175">
        <f>[1]Calcs_OthBiz!AF$237</f>
        <v>0</v>
      </c>
      <c r="AG985" s="175">
        <f>[1]Calcs_OthBiz!AG$237</f>
        <v>0</v>
      </c>
      <c r="AH985" s="176">
        <f>[1]Calcs_OthBiz!AH$237</f>
        <v>0</v>
      </c>
    </row>
    <row r="986" spans="1:34" ht="12.75" hidden="1" customHeight="1" outlineLevel="2" x14ac:dyDescent="0.25">
      <c r="A986" s="34"/>
      <c r="B986" s="140"/>
      <c r="C986" s="141"/>
      <c r="D986" s="165" t="s">
        <v>119</v>
      </c>
      <c r="E986" s="143"/>
      <c r="F986" s="143"/>
      <c r="G986" s="143"/>
      <c r="H986" s="143"/>
      <c r="I986" s="143"/>
      <c r="J986" s="143"/>
      <c r="K986" s="166">
        <f>'[1]Hist&amp;Budget_WC'!DH$261</f>
        <v>0</v>
      </c>
      <c r="L986" s="174">
        <f>'[1]Hist&amp;Budget_WC'!DI$261</f>
        <v>0</v>
      </c>
      <c r="M986" s="174">
        <f>'[1]Hist&amp;Budget_WC'!DJ$261</f>
        <v>0</v>
      </c>
      <c r="N986" s="175">
        <f>'[1]Hist&amp;Budget_WC'!DK$261</f>
        <v>0</v>
      </c>
      <c r="O986" s="175">
        <f>[1]Calcs_OthBiz!O$238</f>
        <v>0</v>
      </c>
      <c r="P986" s="175">
        <f>[1]Calcs_OthBiz!P$238</f>
        <v>0</v>
      </c>
      <c r="Q986" s="175">
        <f>[1]Calcs_OthBiz!Q$238</f>
        <v>0</v>
      </c>
      <c r="R986" s="175">
        <f>[1]Calcs_OthBiz!R$238</f>
        <v>0</v>
      </c>
      <c r="S986" s="175">
        <f>[1]Calcs_OthBiz!S$238</f>
        <v>0</v>
      </c>
      <c r="T986" s="175">
        <f>[1]Calcs_OthBiz!T$238</f>
        <v>0</v>
      </c>
      <c r="U986" s="175">
        <f>[1]Calcs_OthBiz!U$238</f>
        <v>0</v>
      </c>
      <c r="V986" s="175">
        <f>[1]Calcs_OthBiz!V$238</f>
        <v>0</v>
      </c>
      <c r="W986" s="175">
        <f>[1]Calcs_OthBiz!W$238</f>
        <v>0</v>
      </c>
      <c r="X986" s="175">
        <f>[1]Calcs_OthBiz!X$238</f>
        <v>0</v>
      </c>
      <c r="Y986" s="175">
        <f>[1]Calcs_OthBiz!Y$238</f>
        <v>0</v>
      </c>
      <c r="Z986" s="175">
        <f>[1]Calcs_OthBiz!Z$238</f>
        <v>0</v>
      </c>
      <c r="AA986" s="175">
        <f>[1]Calcs_OthBiz!AA$238</f>
        <v>0</v>
      </c>
      <c r="AB986" s="175">
        <f>[1]Calcs_OthBiz!AB$238</f>
        <v>0</v>
      </c>
      <c r="AC986" s="175">
        <f>[1]Calcs_OthBiz!AC$238</f>
        <v>0</v>
      </c>
      <c r="AD986" s="175">
        <f>[1]Calcs_OthBiz!AD$238</f>
        <v>0</v>
      </c>
      <c r="AE986" s="175">
        <f>[1]Calcs_OthBiz!AE$238</f>
        <v>0</v>
      </c>
      <c r="AF986" s="175">
        <f>[1]Calcs_OthBiz!AF$238</f>
        <v>0</v>
      </c>
      <c r="AG986" s="175">
        <f>[1]Calcs_OthBiz!AG$238</f>
        <v>0</v>
      </c>
      <c r="AH986" s="176">
        <f>[1]Calcs_OthBiz!AH$238</f>
        <v>0</v>
      </c>
    </row>
    <row r="987" spans="1:34" ht="12.75" hidden="1" customHeight="1" outlineLevel="2" x14ac:dyDescent="0.25">
      <c r="A987" s="34"/>
      <c r="B987" s="140"/>
      <c r="C987" s="141"/>
      <c r="D987" s="165" t="s">
        <v>120</v>
      </c>
      <c r="E987" s="143"/>
      <c r="F987" s="143"/>
      <c r="G987" s="143"/>
      <c r="H987" s="143"/>
      <c r="I987" s="143"/>
      <c r="J987" s="143"/>
      <c r="K987" s="166">
        <f>SUM('[1]Hist&amp;Budget_WC'!DH$262:DH$265)*(1-$I$43)</f>
        <v>0</v>
      </c>
      <c r="L987" s="174">
        <f>SUM('[1]Hist&amp;Budget_WC'!DI$262:DI$265)*(1-$I$43)</f>
        <v>0</v>
      </c>
      <c r="M987" s="174">
        <f>SUM('[1]Hist&amp;Budget_WC'!DJ$262:DJ$265)*(1-$I$43)</f>
        <v>0</v>
      </c>
      <c r="N987" s="175">
        <f>SUM('[1]Hist&amp;Budget_WC'!DK$262:DK$265)*(1-$I$43)</f>
        <v>0</v>
      </c>
      <c r="O987" s="167">
        <f>SUM([1]Calcs_OthBiz!O$239:O$242)*(1-$I$43)</f>
        <v>0</v>
      </c>
      <c r="P987" s="167">
        <f>SUM([1]Calcs_OthBiz!P$239:P$242)*(1-$I$43)</f>
        <v>0</v>
      </c>
      <c r="Q987" s="167">
        <f>SUM([1]Calcs_OthBiz!Q$239:Q$242)*(1-$I$43)</f>
        <v>0</v>
      </c>
      <c r="R987" s="167">
        <f>SUM([1]Calcs_OthBiz!R$239:R$242)*(1-$I$43)</f>
        <v>0</v>
      </c>
      <c r="S987" s="167">
        <f>SUM([1]Calcs_OthBiz!S$239:S$242)*(1-$I$43)</f>
        <v>0</v>
      </c>
      <c r="T987" s="167">
        <f>SUM([1]Calcs_OthBiz!T$239:T$242)*(1-$I$43)</f>
        <v>0</v>
      </c>
      <c r="U987" s="167">
        <f>SUM([1]Calcs_OthBiz!U$239:U$242)*(1-$I$43)</f>
        <v>0</v>
      </c>
      <c r="V987" s="167">
        <f>SUM([1]Calcs_OthBiz!V$239:V$242)*(1-$I$43)</f>
        <v>0</v>
      </c>
      <c r="W987" s="167">
        <f>SUM([1]Calcs_OthBiz!W$239:W$242)*(1-$I$43)</f>
        <v>0</v>
      </c>
      <c r="X987" s="167">
        <f>SUM([1]Calcs_OthBiz!X$239:X$242)*(1-$I$43)</f>
        <v>0</v>
      </c>
      <c r="Y987" s="167">
        <f>SUM([1]Calcs_OthBiz!Y$239:Y$242)*(1-$I$43)</f>
        <v>0</v>
      </c>
      <c r="Z987" s="167">
        <f>SUM([1]Calcs_OthBiz!Z$239:Z$242)*(1-$I$43)</f>
        <v>0</v>
      </c>
      <c r="AA987" s="167">
        <f>SUM([1]Calcs_OthBiz!AA$239:AA$242)*(1-$I$43)</f>
        <v>0</v>
      </c>
      <c r="AB987" s="167">
        <f>SUM([1]Calcs_OthBiz!AB$239:AB$242)*(1-$I$43)</f>
        <v>0</v>
      </c>
      <c r="AC987" s="167">
        <f>SUM([1]Calcs_OthBiz!AC$239:AC$242)*(1-$I$43)</f>
        <v>0</v>
      </c>
      <c r="AD987" s="167">
        <f>SUM([1]Calcs_OthBiz!AD$239:AD$242)*(1-$I$43)</f>
        <v>0</v>
      </c>
      <c r="AE987" s="167">
        <f>SUM([1]Calcs_OthBiz!AE$239:AE$242)*(1-$I$43)</f>
        <v>0</v>
      </c>
      <c r="AF987" s="167">
        <f>SUM([1]Calcs_OthBiz!AF$239:AF$242)*(1-$I$43)</f>
        <v>0</v>
      </c>
      <c r="AG987" s="167">
        <f>SUM([1]Calcs_OthBiz!AG$239:AG$242)*(1-$I$43)</f>
        <v>0</v>
      </c>
      <c r="AH987" s="168">
        <f>SUM([1]Calcs_OthBiz!AH$239:AH$242)*(1-$I$43)</f>
        <v>0</v>
      </c>
    </row>
    <row r="988" spans="1:34" ht="12.75" hidden="1" customHeight="1" outlineLevel="2" x14ac:dyDescent="0.25">
      <c r="A988" s="34"/>
      <c r="B988" s="140"/>
      <c r="C988" s="141"/>
      <c r="D988" s="165" t="s">
        <v>121</v>
      </c>
      <c r="E988" s="143"/>
      <c r="F988" s="143"/>
      <c r="G988" s="143"/>
      <c r="H988" s="143"/>
      <c r="I988" s="143"/>
      <c r="J988" s="143"/>
      <c r="K988" s="166">
        <f>'[1]Hist&amp;Budget_WC'!DH$266</f>
        <v>0</v>
      </c>
      <c r="L988" s="174">
        <f>'[1]Hist&amp;Budget_WC'!DI$266</f>
        <v>0</v>
      </c>
      <c r="M988" s="174">
        <f>'[1]Hist&amp;Budget_WC'!DJ$266</f>
        <v>0</v>
      </c>
      <c r="N988" s="175">
        <f>'[1]Hist&amp;Budget_WC'!DK$266</f>
        <v>0</v>
      </c>
      <c r="O988" s="167">
        <f>[1]Calcs_OthBiz!O$243</f>
        <v>0</v>
      </c>
      <c r="P988" s="175">
        <f>[1]Calcs_OthBiz!P$243</f>
        <v>0</v>
      </c>
      <c r="Q988" s="175">
        <f>[1]Calcs_OthBiz!Q$243</f>
        <v>0</v>
      </c>
      <c r="R988" s="175">
        <f>[1]Calcs_OthBiz!R$243</f>
        <v>0</v>
      </c>
      <c r="S988" s="175">
        <f>[1]Calcs_OthBiz!S$243</f>
        <v>0</v>
      </c>
      <c r="T988" s="175">
        <f>[1]Calcs_OthBiz!T$243</f>
        <v>0</v>
      </c>
      <c r="U988" s="175">
        <f>[1]Calcs_OthBiz!U$243</f>
        <v>0</v>
      </c>
      <c r="V988" s="175">
        <f>[1]Calcs_OthBiz!V$243</f>
        <v>0</v>
      </c>
      <c r="W988" s="175">
        <f>[1]Calcs_OthBiz!W$243</f>
        <v>0</v>
      </c>
      <c r="X988" s="175">
        <f>[1]Calcs_OthBiz!X$243</f>
        <v>0</v>
      </c>
      <c r="Y988" s="175">
        <f>[1]Calcs_OthBiz!Y$243</f>
        <v>0</v>
      </c>
      <c r="Z988" s="175">
        <f>[1]Calcs_OthBiz!Z$243</f>
        <v>0</v>
      </c>
      <c r="AA988" s="175">
        <f>[1]Calcs_OthBiz!AA$243</f>
        <v>0</v>
      </c>
      <c r="AB988" s="175">
        <f>[1]Calcs_OthBiz!AB$243</f>
        <v>0</v>
      </c>
      <c r="AC988" s="175">
        <f>[1]Calcs_OthBiz!AC$243</f>
        <v>0</v>
      </c>
      <c r="AD988" s="175">
        <f>[1]Calcs_OthBiz!AD$243</f>
        <v>0</v>
      </c>
      <c r="AE988" s="175">
        <f>[1]Calcs_OthBiz!AE$243</f>
        <v>0</v>
      </c>
      <c r="AF988" s="175">
        <f>[1]Calcs_OthBiz!AF$243</f>
        <v>0</v>
      </c>
      <c r="AG988" s="175">
        <f>[1]Calcs_OthBiz!AG$243</f>
        <v>0</v>
      </c>
      <c r="AH988" s="176">
        <f>[1]Calcs_OthBiz!AH$243</f>
        <v>0</v>
      </c>
    </row>
    <row r="989" spans="1:34" ht="12.75" hidden="1" customHeight="1" outlineLevel="2" x14ac:dyDescent="0.25">
      <c r="A989" s="34"/>
      <c r="B989" s="140"/>
      <c r="C989" s="141"/>
      <c r="D989" s="169" t="s">
        <v>122</v>
      </c>
      <c r="E989" s="170"/>
      <c r="F989" s="170"/>
      <c r="G989" s="170"/>
      <c r="H989" s="170"/>
      <c r="I989" s="170"/>
      <c r="J989" s="170"/>
      <c r="K989" s="171">
        <f>SUM(K985:K988)</f>
        <v>0</v>
      </c>
      <c r="L989" s="171">
        <f>SUM(L985:L988)</f>
        <v>0</v>
      </c>
      <c r="M989" s="171">
        <f>SUM(M985:M988)</f>
        <v>0</v>
      </c>
      <c r="N989" s="172">
        <f>SUM(N985:N988)</f>
        <v>0</v>
      </c>
      <c r="O989" s="172">
        <f>SUM(O985:O988)</f>
        <v>0</v>
      </c>
      <c r="P989" s="172">
        <f t="shared" ref="P989:AH989" si="171">SUM(P985:P988)</f>
        <v>0</v>
      </c>
      <c r="Q989" s="172">
        <f t="shared" si="171"/>
        <v>0</v>
      </c>
      <c r="R989" s="172">
        <f t="shared" si="171"/>
        <v>0</v>
      </c>
      <c r="S989" s="172">
        <f t="shared" si="171"/>
        <v>0</v>
      </c>
      <c r="T989" s="172">
        <f t="shared" si="171"/>
        <v>0</v>
      </c>
      <c r="U989" s="172">
        <f t="shared" si="171"/>
        <v>0</v>
      </c>
      <c r="V989" s="172">
        <f t="shared" si="171"/>
        <v>0</v>
      </c>
      <c r="W989" s="172">
        <f t="shared" si="171"/>
        <v>0</v>
      </c>
      <c r="X989" s="172">
        <f t="shared" si="171"/>
        <v>0</v>
      </c>
      <c r="Y989" s="172">
        <f t="shared" si="171"/>
        <v>0</v>
      </c>
      <c r="Z989" s="172">
        <f t="shared" si="171"/>
        <v>0</v>
      </c>
      <c r="AA989" s="172">
        <f t="shared" si="171"/>
        <v>0</v>
      </c>
      <c r="AB989" s="172">
        <f t="shared" si="171"/>
        <v>0</v>
      </c>
      <c r="AC989" s="172">
        <f t="shared" si="171"/>
        <v>0</v>
      </c>
      <c r="AD989" s="172">
        <f t="shared" si="171"/>
        <v>0</v>
      </c>
      <c r="AE989" s="172">
        <f t="shared" si="171"/>
        <v>0</v>
      </c>
      <c r="AF989" s="172">
        <f t="shared" si="171"/>
        <v>0</v>
      </c>
      <c r="AG989" s="172">
        <f t="shared" si="171"/>
        <v>0</v>
      </c>
      <c r="AH989" s="173">
        <f t="shared" si="171"/>
        <v>0</v>
      </c>
    </row>
    <row r="990" spans="1:34" ht="12.75" hidden="1" customHeight="1" outlineLevel="2" x14ac:dyDescent="0.25">
      <c r="A990" s="34"/>
      <c r="B990" s="140"/>
      <c r="C990" s="141"/>
      <c r="D990" s="165"/>
      <c r="E990" s="143"/>
      <c r="F990" s="143"/>
      <c r="G990" s="143"/>
      <c r="H990" s="143"/>
      <c r="I990" s="143"/>
      <c r="J990" s="143"/>
      <c r="K990" s="177"/>
      <c r="L990" s="177"/>
      <c r="M990" s="177"/>
      <c r="N990" s="178"/>
      <c r="O990" s="178"/>
      <c r="P990" s="178"/>
      <c r="Q990" s="178"/>
      <c r="R990" s="178"/>
      <c r="S990" s="178"/>
      <c r="T990" s="178"/>
      <c r="U990" s="178"/>
      <c r="V990" s="178"/>
      <c r="W990" s="178"/>
      <c r="X990" s="178"/>
      <c r="Y990" s="178"/>
      <c r="Z990" s="178"/>
      <c r="AA990" s="178"/>
      <c r="AB990" s="178"/>
      <c r="AC990" s="178"/>
      <c r="AD990" s="178"/>
      <c r="AE990" s="178"/>
      <c r="AF990" s="178"/>
      <c r="AG990" s="178"/>
      <c r="AH990" s="179"/>
    </row>
    <row r="991" spans="1:34" ht="12.75" hidden="1" customHeight="1" outlineLevel="2" thickBot="1" x14ac:dyDescent="0.3">
      <c r="A991" s="34"/>
      <c r="B991" s="140"/>
      <c r="C991" s="141"/>
      <c r="D991" s="147" t="s">
        <v>123</v>
      </c>
      <c r="E991" s="148"/>
      <c r="F991" s="148"/>
      <c r="G991" s="148"/>
      <c r="H991" s="148"/>
      <c r="I991" s="148"/>
      <c r="J991" s="148"/>
      <c r="K991" s="180">
        <f>SUM(K976,K982,K989)</f>
        <v>0</v>
      </c>
      <c r="L991" s="180">
        <f>SUM(L976,L982,L989)</f>
        <v>0</v>
      </c>
      <c r="M991" s="180">
        <f>SUM(M976,M982,M989)</f>
        <v>0</v>
      </c>
      <c r="N991" s="181">
        <f>SUM(N976,N982,N989)</f>
        <v>0</v>
      </c>
      <c r="O991" s="182">
        <f>SUM(O976,O982,O989)</f>
        <v>0</v>
      </c>
      <c r="P991" s="181">
        <f t="shared" ref="P991:AH991" si="172">SUM(P976,P982,P989)</f>
        <v>0</v>
      </c>
      <c r="Q991" s="181">
        <f t="shared" si="172"/>
        <v>0</v>
      </c>
      <c r="R991" s="181">
        <f t="shared" si="172"/>
        <v>0</v>
      </c>
      <c r="S991" s="181">
        <f t="shared" si="172"/>
        <v>0</v>
      </c>
      <c r="T991" s="181">
        <f t="shared" si="172"/>
        <v>0</v>
      </c>
      <c r="U991" s="181">
        <f t="shared" si="172"/>
        <v>0</v>
      </c>
      <c r="V991" s="181">
        <f t="shared" si="172"/>
        <v>0</v>
      </c>
      <c r="W991" s="181">
        <f t="shared" si="172"/>
        <v>0</v>
      </c>
      <c r="X991" s="181">
        <f t="shared" si="172"/>
        <v>0</v>
      </c>
      <c r="Y991" s="181">
        <f t="shared" si="172"/>
        <v>0</v>
      </c>
      <c r="Z991" s="181">
        <f t="shared" si="172"/>
        <v>0</v>
      </c>
      <c r="AA991" s="181">
        <f t="shared" si="172"/>
        <v>0</v>
      </c>
      <c r="AB991" s="181">
        <f t="shared" si="172"/>
        <v>0</v>
      </c>
      <c r="AC991" s="181">
        <f t="shared" si="172"/>
        <v>0</v>
      </c>
      <c r="AD991" s="181">
        <f t="shared" si="172"/>
        <v>0</v>
      </c>
      <c r="AE991" s="181">
        <f t="shared" si="172"/>
        <v>0</v>
      </c>
      <c r="AF991" s="181">
        <f t="shared" si="172"/>
        <v>0</v>
      </c>
      <c r="AG991" s="181">
        <f t="shared" si="172"/>
        <v>0</v>
      </c>
      <c r="AH991" s="183">
        <f t="shared" si="172"/>
        <v>0</v>
      </c>
    </row>
    <row r="992" spans="1:34" ht="12.75" hidden="1" customHeight="1" outlineLevel="2" thickTop="1" x14ac:dyDescent="0.25">
      <c r="A992" s="34"/>
      <c r="B992" s="140"/>
      <c r="C992" s="141"/>
      <c r="D992" s="142"/>
      <c r="E992" s="143"/>
      <c r="F992" s="143"/>
      <c r="G992" s="143"/>
      <c r="H992" s="143"/>
      <c r="I992" s="143"/>
      <c r="J992" s="143"/>
      <c r="K992" s="177"/>
      <c r="L992" s="177"/>
      <c r="M992" s="177"/>
      <c r="N992" s="178"/>
      <c r="O992" s="178"/>
      <c r="P992" s="178"/>
      <c r="Q992" s="178"/>
      <c r="R992" s="178"/>
      <c r="S992" s="178"/>
      <c r="T992" s="178"/>
      <c r="U992" s="178"/>
      <c r="V992" s="178"/>
      <c r="W992" s="178"/>
      <c r="X992" s="178"/>
      <c r="Y992" s="178"/>
      <c r="Z992" s="178"/>
      <c r="AA992" s="178"/>
      <c r="AB992" s="178"/>
      <c r="AC992" s="178"/>
      <c r="AD992" s="178"/>
      <c r="AE992" s="178"/>
      <c r="AF992" s="178"/>
      <c r="AG992" s="178"/>
      <c r="AH992" s="179"/>
    </row>
    <row r="993" spans="1:35" ht="10.5" hidden="1" outlineLevel="2" x14ac:dyDescent="0.25">
      <c r="B993" s="140"/>
      <c r="C993" s="141"/>
      <c r="D993" s="184" t="s">
        <v>124</v>
      </c>
      <c r="E993" s="143"/>
      <c r="F993" s="143"/>
      <c r="G993" s="143"/>
      <c r="H993" s="143"/>
      <c r="I993" s="143"/>
      <c r="J993" s="143"/>
      <c r="K993" s="185">
        <f>'[1]Hist&amp;Budget_WC'!DH$271</f>
        <v>0</v>
      </c>
      <c r="L993" s="174">
        <f>K995</f>
        <v>0</v>
      </c>
      <c r="M993" s="174">
        <f>L995</f>
        <v>0</v>
      </c>
      <c r="N993" s="175">
        <f>M995</f>
        <v>0</v>
      </c>
      <c r="O993" s="175">
        <f>N995</f>
        <v>0</v>
      </c>
      <c r="P993" s="175">
        <f t="shared" ref="P993:AH993" si="173">O995</f>
        <v>0</v>
      </c>
      <c r="Q993" s="175">
        <f t="shared" si="173"/>
        <v>0</v>
      </c>
      <c r="R993" s="175">
        <f t="shared" si="173"/>
        <v>0</v>
      </c>
      <c r="S993" s="175">
        <f t="shared" si="173"/>
        <v>0</v>
      </c>
      <c r="T993" s="175">
        <f t="shared" si="173"/>
        <v>0</v>
      </c>
      <c r="U993" s="175">
        <f t="shared" si="173"/>
        <v>0</v>
      </c>
      <c r="V993" s="175">
        <f t="shared" si="173"/>
        <v>0</v>
      </c>
      <c r="W993" s="175">
        <f t="shared" si="173"/>
        <v>0</v>
      </c>
      <c r="X993" s="175">
        <f t="shared" si="173"/>
        <v>0</v>
      </c>
      <c r="Y993" s="175">
        <f t="shared" si="173"/>
        <v>0</v>
      </c>
      <c r="Z993" s="175">
        <f t="shared" si="173"/>
        <v>0</v>
      </c>
      <c r="AA993" s="175">
        <f t="shared" si="173"/>
        <v>0</v>
      </c>
      <c r="AB993" s="175">
        <f t="shared" si="173"/>
        <v>0</v>
      </c>
      <c r="AC993" s="175">
        <f t="shared" si="173"/>
        <v>0</v>
      </c>
      <c r="AD993" s="175">
        <f t="shared" si="173"/>
        <v>0</v>
      </c>
      <c r="AE993" s="175">
        <f t="shared" si="173"/>
        <v>0</v>
      </c>
      <c r="AF993" s="175">
        <f t="shared" si="173"/>
        <v>0</v>
      </c>
      <c r="AG993" s="175">
        <f t="shared" si="173"/>
        <v>0</v>
      </c>
      <c r="AH993" s="176">
        <f t="shared" si="173"/>
        <v>0</v>
      </c>
    </row>
    <row r="994" spans="1:35" ht="12.75" hidden="1" customHeight="1" outlineLevel="2" x14ac:dyDescent="0.25">
      <c r="B994" s="140"/>
      <c r="C994" s="141"/>
      <c r="D994" s="184"/>
      <c r="E994" s="143"/>
      <c r="F994" s="143"/>
      <c r="G994" s="143"/>
      <c r="H994" s="143"/>
      <c r="I994" s="143"/>
      <c r="J994" s="143"/>
      <c r="K994" s="177"/>
      <c r="L994" s="177"/>
      <c r="M994" s="177"/>
      <c r="N994" s="178"/>
      <c r="O994" s="178"/>
      <c r="P994" s="178"/>
      <c r="Q994" s="178"/>
      <c r="R994" s="178"/>
      <c r="S994" s="178"/>
      <c r="T994" s="178"/>
      <c r="U994" s="178"/>
      <c r="V994" s="178"/>
      <c r="W994" s="178"/>
      <c r="X994" s="178"/>
      <c r="Y994" s="178"/>
      <c r="Z994" s="178"/>
      <c r="AA994" s="178"/>
      <c r="AB994" s="178"/>
      <c r="AC994" s="178"/>
      <c r="AD994" s="178"/>
      <c r="AE994" s="178"/>
      <c r="AF994" s="178"/>
      <c r="AG994" s="178"/>
      <c r="AH994" s="179"/>
    </row>
    <row r="995" spans="1:35" s="195" customFormat="1" ht="25.4" hidden="1" customHeight="1" outlineLevel="2" x14ac:dyDescent="0.25">
      <c r="A995" s="186"/>
      <c r="B995" s="187"/>
      <c r="C995" s="188"/>
      <c r="D995" s="189" t="s">
        <v>125</v>
      </c>
      <c r="E995" s="190"/>
      <c r="F995" s="190"/>
      <c r="G995" s="190"/>
      <c r="H995" s="190"/>
      <c r="I995" s="190"/>
      <c r="J995" s="190"/>
      <c r="K995" s="191">
        <f>SUM(K991,K993)</f>
        <v>0</v>
      </c>
      <c r="L995" s="191">
        <f>SUM(L991,L993)</f>
        <v>0</v>
      </c>
      <c r="M995" s="191">
        <f>SUM(M991,M993)</f>
        <v>0</v>
      </c>
      <c r="N995" s="192">
        <f>SUM(N991,N993)</f>
        <v>0</v>
      </c>
      <c r="O995" s="193">
        <f>SUM(O991,O993)</f>
        <v>0</v>
      </c>
      <c r="P995" s="192">
        <f t="shared" ref="P995:AH995" si="174">SUM(P991,P993)</f>
        <v>0</v>
      </c>
      <c r="Q995" s="192">
        <f t="shared" si="174"/>
        <v>0</v>
      </c>
      <c r="R995" s="192">
        <f t="shared" si="174"/>
        <v>0</v>
      </c>
      <c r="S995" s="192">
        <f t="shared" si="174"/>
        <v>0</v>
      </c>
      <c r="T995" s="192">
        <f t="shared" si="174"/>
        <v>0</v>
      </c>
      <c r="U995" s="192">
        <f t="shared" si="174"/>
        <v>0</v>
      </c>
      <c r="V995" s="192">
        <f t="shared" si="174"/>
        <v>0</v>
      </c>
      <c r="W995" s="192">
        <f t="shared" si="174"/>
        <v>0</v>
      </c>
      <c r="X995" s="192">
        <f t="shared" si="174"/>
        <v>0</v>
      </c>
      <c r="Y995" s="192">
        <f t="shared" si="174"/>
        <v>0</v>
      </c>
      <c r="Z995" s="192">
        <f t="shared" si="174"/>
        <v>0</v>
      </c>
      <c r="AA995" s="192">
        <f t="shared" si="174"/>
        <v>0</v>
      </c>
      <c r="AB995" s="192">
        <f t="shared" si="174"/>
        <v>0</v>
      </c>
      <c r="AC995" s="192">
        <f t="shared" si="174"/>
        <v>0</v>
      </c>
      <c r="AD995" s="192">
        <f t="shared" si="174"/>
        <v>0</v>
      </c>
      <c r="AE995" s="192">
        <f t="shared" si="174"/>
        <v>0</v>
      </c>
      <c r="AF995" s="192">
        <f t="shared" si="174"/>
        <v>0</v>
      </c>
      <c r="AG995" s="192">
        <f t="shared" si="174"/>
        <v>0</v>
      </c>
      <c r="AH995" s="194">
        <f t="shared" si="174"/>
        <v>0</v>
      </c>
    </row>
    <row r="996" spans="1:35" ht="12.75" hidden="1" customHeight="1" outlineLevel="2" x14ac:dyDescent="0.25">
      <c r="B996" s="140"/>
      <c r="C996" s="141"/>
      <c r="D996" s="196" t="s">
        <v>126</v>
      </c>
      <c r="E996" s="143"/>
      <c r="F996" s="143"/>
      <c r="G996" s="143"/>
      <c r="H996" s="143"/>
      <c r="I996" s="143"/>
      <c r="J996" s="143"/>
      <c r="K996" s="185">
        <f t="shared" ref="K996:AH996" si="175">SUM(K918,K926)</f>
        <v>0</v>
      </c>
      <c r="L996" s="174">
        <f t="shared" si="175"/>
        <v>0</v>
      </c>
      <c r="M996" s="174">
        <f t="shared" si="175"/>
        <v>0</v>
      </c>
      <c r="N996" s="175">
        <f t="shared" si="175"/>
        <v>0</v>
      </c>
      <c r="O996" s="175">
        <f t="shared" si="175"/>
        <v>0</v>
      </c>
      <c r="P996" s="175">
        <f t="shared" si="175"/>
        <v>0</v>
      </c>
      <c r="Q996" s="175">
        <f t="shared" si="175"/>
        <v>0</v>
      </c>
      <c r="R996" s="175">
        <f t="shared" si="175"/>
        <v>0</v>
      </c>
      <c r="S996" s="175">
        <f t="shared" si="175"/>
        <v>0</v>
      </c>
      <c r="T996" s="175">
        <f t="shared" si="175"/>
        <v>0</v>
      </c>
      <c r="U996" s="175">
        <f t="shared" si="175"/>
        <v>0</v>
      </c>
      <c r="V996" s="175">
        <f t="shared" si="175"/>
        <v>0</v>
      </c>
      <c r="W996" s="175">
        <f t="shared" si="175"/>
        <v>0</v>
      </c>
      <c r="X996" s="175">
        <f t="shared" si="175"/>
        <v>0</v>
      </c>
      <c r="Y996" s="175">
        <f t="shared" si="175"/>
        <v>0</v>
      </c>
      <c r="Z996" s="175">
        <f t="shared" si="175"/>
        <v>0</v>
      </c>
      <c r="AA996" s="175">
        <f t="shared" si="175"/>
        <v>0</v>
      </c>
      <c r="AB996" s="175">
        <f t="shared" si="175"/>
        <v>0</v>
      </c>
      <c r="AC996" s="175">
        <f t="shared" si="175"/>
        <v>0</v>
      </c>
      <c r="AD996" s="175">
        <f t="shared" si="175"/>
        <v>0</v>
      </c>
      <c r="AE996" s="175">
        <f t="shared" si="175"/>
        <v>0</v>
      </c>
      <c r="AF996" s="175">
        <f t="shared" si="175"/>
        <v>0</v>
      </c>
      <c r="AG996" s="175">
        <f t="shared" si="175"/>
        <v>0</v>
      </c>
      <c r="AH996" s="176">
        <f t="shared" si="175"/>
        <v>0</v>
      </c>
    </row>
    <row r="997" spans="1:35" ht="12.75" hidden="1" customHeight="1" outlineLevel="2" x14ac:dyDescent="0.25">
      <c r="B997" s="140"/>
      <c r="C997" s="141"/>
      <c r="D997" s="184"/>
      <c r="E997" s="143"/>
      <c r="F997" s="143"/>
      <c r="G997" s="143"/>
      <c r="H997" s="143"/>
      <c r="I997" s="143"/>
      <c r="J997" s="143"/>
      <c r="K997" s="177"/>
      <c r="L997" s="177"/>
      <c r="M997" s="177"/>
      <c r="N997" s="178"/>
      <c r="O997" s="178"/>
      <c r="P997" s="178"/>
      <c r="Q997" s="178"/>
      <c r="R997" s="178"/>
      <c r="S997" s="178"/>
      <c r="T997" s="178"/>
      <c r="U997" s="178"/>
      <c r="V997" s="178"/>
      <c r="W997" s="178"/>
      <c r="X997" s="178"/>
      <c r="Y997" s="178"/>
      <c r="Z997" s="178"/>
      <c r="AA997" s="178"/>
      <c r="AB997" s="178"/>
      <c r="AC997" s="178"/>
      <c r="AD997" s="178"/>
      <c r="AE997" s="178"/>
      <c r="AF997" s="178"/>
      <c r="AG997" s="178"/>
      <c r="AH997" s="179"/>
    </row>
    <row r="998" spans="1:35" ht="29.5" hidden="1" customHeight="1" outlineLevel="2" thickBot="1" x14ac:dyDescent="0.3">
      <c r="B998" s="140"/>
      <c r="C998" s="141"/>
      <c r="D998" s="197" t="s">
        <v>127</v>
      </c>
      <c r="E998" s="198"/>
      <c r="F998" s="198"/>
      <c r="G998" s="198"/>
      <c r="H998" s="198"/>
      <c r="I998" s="198"/>
      <c r="J998" s="198"/>
      <c r="K998" s="199">
        <f>SUM(K995:K997)</f>
        <v>0</v>
      </c>
      <c r="L998" s="199">
        <f t="shared" ref="L998:AH998" si="176">SUM(L995:L997)</f>
        <v>0</v>
      </c>
      <c r="M998" s="199">
        <f t="shared" si="176"/>
        <v>0</v>
      </c>
      <c r="N998" s="200">
        <f t="shared" si="176"/>
        <v>0</v>
      </c>
      <c r="O998" s="201">
        <f t="shared" si="176"/>
        <v>0</v>
      </c>
      <c r="P998" s="200">
        <f t="shared" si="176"/>
        <v>0</v>
      </c>
      <c r="Q998" s="200">
        <f t="shared" si="176"/>
        <v>0</v>
      </c>
      <c r="R998" s="200">
        <f t="shared" si="176"/>
        <v>0</v>
      </c>
      <c r="S998" s="200">
        <f t="shared" si="176"/>
        <v>0</v>
      </c>
      <c r="T998" s="200">
        <f t="shared" si="176"/>
        <v>0</v>
      </c>
      <c r="U998" s="200">
        <f t="shared" si="176"/>
        <v>0</v>
      </c>
      <c r="V998" s="200">
        <f t="shared" si="176"/>
        <v>0</v>
      </c>
      <c r="W998" s="200">
        <f t="shared" si="176"/>
        <v>0</v>
      </c>
      <c r="X998" s="200">
        <f t="shared" si="176"/>
        <v>0</v>
      </c>
      <c r="Y998" s="200">
        <f t="shared" si="176"/>
        <v>0</v>
      </c>
      <c r="Z998" s="200">
        <f t="shared" si="176"/>
        <v>0</v>
      </c>
      <c r="AA998" s="200">
        <f t="shared" si="176"/>
        <v>0</v>
      </c>
      <c r="AB998" s="200">
        <f t="shared" si="176"/>
        <v>0</v>
      </c>
      <c r="AC998" s="200">
        <f t="shared" si="176"/>
        <v>0</v>
      </c>
      <c r="AD998" s="200">
        <f t="shared" si="176"/>
        <v>0</v>
      </c>
      <c r="AE998" s="200">
        <f t="shared" si="176"/>
        <v>0</v>
      </c>
      <c r="AF998" s="200">
        <f t="shared" si="176"/>
        <v>0</v>
      </c>
      <c r="AG998" s="200">
        <f t="shared" si="176"/>
        <v>0</v>
      </c>
      <c r="AH998" s="202">
        <f t="shared" si="176"/>
        <v>0</v>
      </c>
    </row>
    <row r="999" spans="1:35" ht="12.75" hidden="1" customHeight="1" outlineLevel="2" x14ac:dyDescent="0.25">
      <c r="A999" s="34"/>
      <c r="B999" s="140"/>
      <c r="C999" s="141"/>
    </row>
    <row r="1000" spans="1:35" ht="12.75" hidden="1" customHeight="1" outlineLevel="3" x14ac:dyDescent="0.25">
      <c r="A1000" s="34"/>
      <c r="B1000" s="140"/>
      <c r="C1000" s="141"/>
      <c r="D1000" s="130" t="s">
        <v>72</v>
      </c>
    </row>
    <row r="1001" spans="1:35" s="37" customFormat="1" ht="10.5" hidden="1" outlineLevel="3" x14ac:dyDescent="0.25">
      <c r="A1001" s="34"/>
      <c r="B1001" s="97"/>
      <c r="C1001" s="125"/>
      <c r="D1001" s="36" t="s">
        <v>128</v>
      </c>
      <c r="E1001" s="131">
        <f>SUM(K1001:AH1001)</f>
        <v>0</v>
      </c>
      <c r="F1001" s="203"/>
      <c r="G1001" s="24"/>
      <c r="H1001" s="24"/>
      <c r="I1001" s="24"/>
      <c r="J1001" s="24"/>
      <c r="K1001" s="132">
        <f>IF(ROUND(K995-SUM(K917,K925),0)&lt;&gt;0,1,0)</f>
        <v>0</v>
      </c>
      <c r="L1001" s="132">
        <f>IF(ROUND(L995-SUM(L917,L925),0)&lt;&gt;0,1,0)</f>
        <v>0</v>
      </c>
      <c r="M1001" s="132">
        <f>IF(ROUND(M995-SUM(M917,M925),0)&lt;&gt;0,1,0)</f>
        <v>0</v>
      </c>
      <c r="N1001" s="132">
        <f>IF(ROUND(N995-SUM(N917,N925),0)&lt;&gt;0,1,0)</f>
        <v>0</v>
      </c>
      <c r="O1001" s="132">
        <f>IF(ROUND(O995-SUM(O917,O925),0)&lt;&gt;0,1,0)</f>
        <v>0</v>
      </c>
      <c r="P1001" s="132">
        <f t="shared" ref="P1001:AH1001" si="177">IF(ROUND(P995-SUM(P917,P925),0)&lt;&gt;0,1,0)</f>
        <v>0</v>
      </c>
      <c r="Q1001" s="132">
        <f t="shared" si="177"/>
        <v>0</v>
      </c>
      <c r="R1001" s="132">
        <f t="shared" si="177"/>
        <v>0</v>
      </c>
      <c r="S1001" s="132">
        <f t="shared" si="177"/>
        <v>0</v>
      </c>
      <c r="T1001" s="132">
        <f t="shared" si="177"/>
        <v>0</v>
      </c>
      <c r="U1001" s="132">
        <f t="shared" si="177"/>
        <v>0</v>
      </c>
      <c r="V1001" s="132">
        <f t="shared" si="177"/>
        <v>0</v>
      </c>
      <c r="W1001" s="132">
        <f t="shared" si="177"/>
        <v>0</v>
      </c>
      <c r="X1001" s="132">
        <f t="shared" si="177"/>
        <v>0</v>
      </c>
      <c r="Y1001" s="132">
        <f t="shared" si="177"/>
        <v>0</v>
      </c>
      <c r="Z1001" s="132">
        <f t="shared" si="177"/>
        <v>0</v>
      </c>
      <c r="AA1001" s="132">
        <f t="shared" si="177"/>
        <v>0</v>
      </c>
      <c r="AB1001" s="132">
        <f t="shared" si="177"/>
        <v>0</v>
      </c>
      <c r="AC1001" s="132">
        <f t="shared" si="177"/>
        <v>0</v>
      </c>
      <c r="AD1001" s="132">
        <f t="shared" si="177"/>
        <v>0</v>
      </c>
      <c r="AE1001" s="132">
        <f t="shared" si="177"/>
        <v>0</v>
      </c>
      <c r="AF1001" s="132">
        <f t="shared" si="177"/>
        <v>0</v>
      </c>
      <c r="AG1001" s="132">
        <f t="shared" si="177"/>
        <v>0</v>
      </c>
      <c r="AH1001" s="132">
        <f t="shared" si="177"/>
        <v>0</v>
      </c>
    </row>
    <row r="1002" spans="1:35" ht="12.75" hidden="1" customHeight="1" outlineLevel="3" x14ac:dyDescent="0.25">
      <c r="A1002" s="34"/>
      <c r="B1002" s="140"/>
      <c r="C1002" s="141"/>
      <c r="D1002" s="36" t="s">
        <v>152</v>
      </c>
      <c r="E1002" s="131">
        <f>SUM(K1002:AH1002)</f>
        <v>0</v>
      </c>
      <c r="K1002" s="132">
        <f>IF(ROUND(K991-'[1]Hist&amp;Budget_WC'!DH$269,0)&lt;&gt;0,1,0)</f>
        <v>0</v>
      </c>
      <c r="L1002" s="132">
        <f>IF(ROUND(L991-'[1]Hist&amp;Budget_WC'!DI$269,0)&lt;&gt;0,1,0)</f>
        <v>0</v>
      </c>
      <c r="M1002" s="132">
        <f>IF(ROUND(M991-'[1]Hist&amp;Budget_WC'!DJ$269,0)&lt;&gt;0,1,0)</f>
        <v>0</v>
      </c>
      <c r="N1002" s="132">
        <f>IF(ROUND(N991-'[1]Hist&amp;Budget_WC'!DK$269,0)&lt;&gt;0,1,0)</f>
        <v>0</v>
      </c>
      <c r="O1002" s="132">
        <f>IF(ROUND(O991-[1]Calcs_OthBiz!O$246,0)&lt;&gt;0,1,0)</f>
        <v>0</v>
      </c>
      <c r="P1002" s="132">
        <f>IF(ROUND(P991-[1]Calcs_OthBiz!P$246,0)&lt;&gt;0,1,0)</f>
        <v>0</v>
      </c>
      <c r="Q1002" s="132">
        <f>IF(ROUND(Q991-[1]Calcs_OthBiz!Q$246,0)&lt;&gt;0,1,0)</f>
        <v>0</v>
      </c>
      <c r="R1002" s="132">
        <f>IF(ROUND(R991-[1]Calcs_OthBiz!R$246,0)&lt;&gt;0,1,0)</f>
        <v>0</v>
      </c>
      <c r="S1002" s="132">
        <f>IF(ROUND(S991-[1]Calcs_OthBiz!S$246,0)&lt;&gt;0,1,0)</f>
        <v>0</v>
      </c>
      <c r="T1002" s="132">
        <f>IF(ROUND(T991-[1]Calcs_OthBiz!T$246,0)&lt;&gt;0,1,0)</f>
        <v>0</v>
      </c>
      <c r="U1002" s="132">
        <f>IF(ROUND(U991-[1]Calcs_OthBiz!U$246,0)&lt;&gt;0,1,0)</f>
        <v>0</v>
      </c>
      <c r="V1002" s="132">
        <f>IF(ROUND(V991-[1]Calcs_OthBiz!V$246,0)&lt;&gt;0,1,0)</f>
        <v>0</v>
      </c>
      <c r="W1002" s="132">
        <f>IF(ROUND(W991-[1]Calcs_OthBiz!W$246,0)&lt;&gt;0,1,0)</f>
        <v>0</v>
      </c>
      <c r="X1002" s="132">
        <f>IF(ROUND(X991-[1]Calcs_OthBiz!X$246,0)&lt;&gt;0,1,0)</f>
        <v>0</v>
      </c>
      <c r="Y1002" s="132">
        <f>IF(ROUND(Y991-[1]Calcs_OthBiz!Y$246,0)&lt;&gt;0,1,0)</f>
        <v>0</v>
      </c>
      <c r="Z1002" s="132">
        <f>IF(ROUND(Z991-[1]Calcs_OthBiz!Z$246,0)&lt;&gt;0,1,0)</f>
        <v>0</v>
      </c>
      <c r="AA1002" s="132">
        <f>IF(ROUND(AA991-[1]Calcs_OthBiz!AA$246,0)&lt;&gt;0,1,0)</f>
        <v>0</v>
      </c>
      <c r="AB1002" s="132">
        <f>IF(ROUND(AB991-[1]Calcs_OthBiz!AB$246,0)&lt;&gt;0,1,0)</f>
        <v>0</v>
      </c>
      <c r="AC1002" s="132">
        <f>IF(ROUND(AC991-[1]Calcs_OthBiz!AC$246,0)&lt;&gt;0,1,0)</f>
        <v>0</v>
      </c>
      <c r="AD1002" s="132">
        <f>IF(ROUND(AD991-[1]Calcs_OthBiz!AD$246,0)&lt;&gt;0,1,0)</f>
        <v>0</v>
      </c>
      <c r="AE1002" s="132">
        <f>IF(ROUND(AE991-[1]Calcs_OthBiz!AE$246,0)&lt;&gt;0,1,0)</f>
        <v>0</v>
      </c>
      <c r="AF1002" s="132">
        <f>IF(ROUND(AF991-[1]Calcs_OthBiz!AF$246,0)&lt;&gt;0,1,0)</f>
        <v>0</v>
      </c>
      <c r="AG1002" s="132">
        <f>IF(ROUND(AG991-[1]Calcs_OthBiz!AG$246,0)&lt;&gt;0,1,0)</f>
        <v>0</v>
      </c>
      <c r="AH1002" s="132">
        <f>IF(ROUND(AH991-[1]Calcs_OthBiz!AH$246,0)&lt;&gt;0,1,0)</f>
        <v>0</v>
      </c>
    </row>
    <row r="1003" spans="1:35" ht="12.75" hidden="1" customHeight="1" outlineLevel="1" collapsed="1" x14ac:dyDescent="0.25">
      <c r="A1003" s="34"/>
    </row>
    <row r="1004" spans="1:35" s="10" customFormat="1" ht="13" collapsed="1" x14ac:dyDescent="0.2">
      <c r="A1004" s="32">
        <f ca="1">MAX(MAX($A$2:A1003),$A$2*[1]Tables_A!$F$52)+Sxn</f>
        <v>2309</v>
      </c>
      <c r="B1004" s="49" t="s">
        <v>153</v>
      </c>
      <c r="C1004" s="7"/>
      <c r="D1004" s="7"/>
      <c r="E1004" s="8"/>
      <c r="F1004" s="8"/>
      <c r="G1004" s="8"/>
      <c r="H1004" s="8"/>
      <c r="I1004" s="8"/>
      <c r="J1004" s="8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</row>
    <row r="1005" spans="1:35" ht="12.75" hidden="1" customHeight="1" outlineLevel="1" x14ac:dyDescent="0.25"/>
    <row r="1006" spans="1:35" ht="12.75" hidden="1" customHeight="1" outlineLevel="1" x14ac:dyDescent="0.25">
      <c r="K1006" s="237" t="s">
        <v>154</v>
      </c>
      <c r="L1006" s="237" t="s">
        <v>155</v>
      </c>
      <c r="M1006" s="237" t="s">
        <v>156</v>
      </c>
      <c r="N1006" s="25" t="s">
        <v>157</v>
      </c>
      <c r="O1006" s="25" t="s">
        <v>157</v>
      </c>
      <c r="P1006" s="237" t="s">
        <v>158</v>
      </c>
    </row>
    <row r="1007" spans="1:35" ht="12.75" hidden="1" customHeight="1" outlineLevel="1" x14ac:dyDescent="0.25">
      <c r="K1007" s="237" t="s">
        <v>159</v>
      </c>
      <c r="L1007" s="237" t="s">
        <v>160</v>
      </c>
      <c r="M1007" s="237" t="s">
        <v>161</v>
      </c>
      <c r="N1007" s="237" t="s">
        <v>105</v>
      </c>
      <c r="O1007" s="237" t="s">
        <v>161</v>
      </c>
      <c r="P1007" s="237" t="s">
        <v>159</v>
      </c>
    </row>
    <row r="1008" spans="1:35" ht="12.75" hidden="1" customHeight="1" outlineLevel="1" x14ac:dyDescent="0.25">
      <c r="D1008" s="36" t="str">
        <f>[1]Gen_WC!D48</f>
        <v>Whole Council</v>
      </c>
      <c r="E1008" s="131">
        <f t="shared" ref="E1008:E1013" si="178">SUM(K1008:P1008)</f>
        <v>0</v>
      </c>
      <c r="K1008" s="131">
        <f>$E$95</f>
        <v>0</v>
      </c>
      <c r="L1008" s="131">
        <f>$E$151</f>
        <v>0</v>
      </c>
      <c r="M1008" s="131">
        <f>$E$152</f>
        <v>0</v>
      </c>
      <c r="N1008" s="131">
        <f>$E$191</f>
        <v>0</v>
      </c>
      <c r="O1008" s="131">
        <f>$E$192</f>
        <v>0</v>
      </c>
      <c r="P1008" s="131">
        <f>$E$243</f>
        <v>0</v>
      </c>
    </row>
    <row r="1009" spans="1:35" ht="12.75" hidden="1" customHeight="1" outlineLevel="1" x14ac:dyDescent="0.25">
      <c r="D1009" s="36" t="str">
        <f>[1]Gen_WC!D49</f>
        <v>General Fund</v>
      </c>
      <c r="E1009" s="131">
        <f t="shared" si="178"/>
        <v>0</v>
      </c>
      <c r="K1009" s="131">
        <f>$E$353</f>
        <v>0</v>
      </c>
      <c r="L1009" s="131">
        <f>$E$409</f>
        <v>0</v>
      </c>
      <c r="M1009" s="131">
        <f>$E$410</f>
        <v>0</v>
      </c>
      <c r="N1009" s="131">
        <f>$E$449</f>
        <v>0</v>
      </c>
      <c r="O1009" s="131">
        <f>$E$450</f>
        <v>0</v>
      </c>
    </row>
    <row r="1010" spans="1:35" ht="12.75" hidden="1" customHeight="1" outlineLevel="1" x14ac:dyDescent="0.25">
      <c r="D1010" s="36" t="str">
        <f>[1]Gen_WC!D50</f>
        <v>Water</v>
      </c>
      <c r="E1010" s="131">
        <f t="shared" si="178"/>
        <v>0</v>
      </c>
      <c r="K1010" s="131">
        <f>$E$491</f>
        <v>0</v>
      </c>
      <c r="L1010" s="131">
        <f>$E$547</f>
        <v>0</v>
      </c>
      <c r="M1010" s="131">
        <f>$E$548</f>
        <v>0</v>
      </c>
      <c r="N1010" s="131">
        <f>$E$587</f>
        <v>0</v>
      </c>
      <c r="O1010" s="131">
        <f>$E$588</f>
        <v>0</v>
      </c>
    </row>
    <row r="1011" spans="1:35" ht="12.75" hidden="1" customHeight="1" outlineLevel="1" x14ac:dyDescent="0.25">
      <c r="D1011" s="36" t="str">
        <f>[1]Gen_WC!D51</f>
        <v>Sewerage</v>
      </c>
      <c r="E1011" s="131">
        <f t="shared" si="178"/>
        <v>0</v>
      </c>
      <c r="K1011" s="131">
        <f>$E$629</f>
        <v>0</v>
      </c>
      <c r="L1011" s="131">
        <f>$E$685</f>
        <v>0</v>
      </c>
      <c r="M1011" s="131">
        <f>$E$686</f>
        <v>0</v>
      </c>
      <c r="N1011" s="131">
        <f>$E$725</f>
        <v>0</v>
      </c>
      <c r="O1011" s="131">
        <f>$E$726</f>
        <v>0</v>
      </c>
    </row>
    <row r="1012" spans="1:35" ht="12.75" hidden="1" customHeight="1" outlineLevel="1" x14ac:dyDescent="0.25">
      <c r="D1012" s="36" t="str">
        <f>[1]Gen_WC!D52</f>
        <v>Waste</v>
      </c>
      <c r="E1012" s="131">
        <f t="shared" si="178"/>
        <v>0</v>
      </c>
      <c r="K1012" s="131">
        <f>$E$767</f>
        <v>0</v>
      </c>
      <c r="L1012" s="131">
        <f>$E$823</f>
        <v>0</v>
      </c>
      <c r="M1012" s="131">
        <f>$E$824</f>
        <v>0</v>
      </c>
      <c r="N1012" s="131">
        <f>$E$863</f>
        <v>0</v>
      </c>
      <c r="O1012" s="131">
        <f>$E$864</f>
        <v>0</v>
      </c>
    </row>
    <row r="1013" spans="1:35" ht="12.75" hidden="1" customHeight="1" outlineLevel="1" x14ac:dyDescent="0.25">
      <c r="D1013" s="36" t="str">
        <f>[1]Gen_WC!D53</f>
        <v>Other Business</v>
      </c>
      <c r="E1013" s="131">
        <f t="shared" si="178"/>
        <v>0</v>
      </c>
      <c r="K1013" s="131">
        <f>$E$905</f>
        <v>0</v>
      </c>
      <c r="L1013" s="131">
        <f>$E$961</f>
        <v>0</v>
      </c>
      <c r="M1013" s="131">
        <f>$E$962</f>
        <v>0</v>
      </c>
      <c r="N1013" s="131">
        <f>$E$1001</f>
        <v>0</v>
      </c>
      <c r="O1013" s="131">
        <f>$E$1002</f>
        <v>0</v>
      </c>
    </row>
    <row r="1014" spans="1:35" ht="12.75" hidden="1" customHeight="1" outlineLevel="1" x14ac:dyDescent="0.25"/>
    <row r="1015" spans="1:35" s="10" customFormat="1" ht="13" collapsed="1" x14ac:dyDescent="0.2">
      <c r="A1015" s="32">
        <f ca="1">MAX(MAX($A$2:A1014),$A$2*[1]Tables_A!$F$52)+Sxn</f>
        <v>2310</v>
      </c>
      <c r="B1015" s="49" t="s">
        <v>162</v>
      </c>
      <c r="C1015" s="7"/>
      <c r="D1015" s="7"/>
      <c r="E1015" s="8"/>
      <c r="F1015" s="8"/>
      <c r="G1015" s="8"/>
      <c r="H1015" s="8"/>
      <c r="I1015" s="8"/>
      <c r="J1015" s="8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</row>
  </sheetData>
  <sheetProtection password="CB0F" sheet="1" objects="1" scenarios="1" formatColumns="0" formatRows="0"/>
  <mergeCells count="3">
    <mergeCell ref="A5:D5"/>
    <mergeCell ref="E39:H39"/>
    <mergeCell ref="E43:G43"/>
  </mergeCells>
  <conditionalFormatting sqref="E3:E4">
    <cfRule type="cellIs" dxfId="1" priority="1" operator="equal">
      <formula>0</formula>
    </cfRule>
    <cfRule type="cellIs" dxfId="0" priority="2" operator="equal">
      <formula>1</formula>
    </cfRule>
  </conditionalFormatting>
  <dataValidations count="1">
    <dataValidation type="list" allowBlank="1" showInputMessage="1" showErrorMessage="1" sqref="E43:G43" xr:uid="{F35054DB-CA16-46B8-A874-DC018FDB626C}">
      <formula1>BCCF</formula1>
    </dataValidation>
  </dataValidations>
  <hyperlinks>
    <hyperlink ref="D47" location="FinStmts_O!Whole_Council" display="FinStmts_O!Whole_Council" xr:uid="{41414910-441E-462B-A13B-F42E1175FEF3}"/>
    <hyperlink ref="D48" location="FinStmts_O!General_Fund" display="FinStmts_O!General_Fund" xr:uid="{E264C7F9-A59E-4845-84E1-7EF4ABDE848D}"/>
    <hyperlink ref="D49" location="FinStmts_O!Water" display="FinStmts_O!Water" xr:uid="{E86A0EC1-0A3C-4075-88A9-26A9C481F385}"/>
    <hyperlink ref="D50" location="FinStmts_O!Sewerage" display="FinStmts_O!Sewerage" xr:uid="{F3C0AE28-D0A5-455C-902D-FB48E7E0B22A}"/>
    <hyperlink ref="D51" location="FinStmts_O!Waste" display="FinStmts_O!Waste" xr:uid="{0D54705D-A496-4AFF-9B56-E6D0C38C8E4F}"/>
    <hyperlink ref="D52" location="FinStmts_O!Other_Business" display="FinStmts_O!Other_Business" xr:uid="{50156D86-FC6E-42FE-863A-39CDC76580DD}"/>
    <hyperlink ref="A3" location="Cover!A1" display="ToC" xr:uid="{1F66C413-350C-4E02-B07F-FDFD6F1D5F5B}"/>
  </hyperlinks>
  <pageMargins left="0.39370078740157483" right="0.39370078740157483" top="0.39370078740157483" bottom="0.39370078740157483" header="0" footer="0.19685039370078741"/>
  <pageSetup paperSize="9" scale="61" firstPageNumber="6" fitToHeight="0" pageOrder="overThenDown" orientation="landscape" useFirstPageNumber="1" r:id="rId1"/>
  <headerFooter alignWithMargins="0">
    <oddHeader>&amp;C10 Year Income Statement General Fund - Scenario 60% SRV over 4 years  3rd May 2022</oddHeader>
    <oddFooter xml:space="preserve">&amp;R&amp;"Arial,Bold"&amp;7Page &amp;P </oddFooter>
  </headerFooter>
  <rowBreaks count="3" manualBreakCount="3">
    <brk id="148" max="22" man="1"/>
    <brk id="355" min="1" max="23" man="1"/>
    <brk id="412" min="1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609600</xdr:colOff>
                    <xdr:row>3</xdr:row>
                    <xdr:rowOff>12700</xdr:rowOff>
                  </from>
                  <to>
                    <xdr:col>3</xdr:col>
                    <xdr:colOff>723900</xdr:colOff>
                    <xdr:row>3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FinStmts_O</vt:lpstr>
      <vt:lpstr>FinStmts_O!General_Fund</vt:lpstr>
      <vt:lpstr>FinStmts_O!Other_Business</vt:lpstr>
      <vt:lpstr>FinStmts_O!Print_Area</vt:lpstr>
      <vt:lpstr>FinStmts_O!Sewerage</vt:lpstr>
      <vt:lpstr>FinStmts_O!Waste</vt:lpstr>
      <vt:lpstr>FinStmts_O!Water</vt:lpstr>
      <vt:lpstr>FinStmts_O!Whole_Council</vt:lpstr>
    </vt:vector>
  </TitlesOfParts>
  <Company>Federation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Ermawaty Tai</dc:creator>
  <cp:lastModifiedBy>Ermawaty Tai</cp:lastModifiedBy>
  <dcterms:created xsi:type="dcterms:W3CDTF">2022-12-21T02:40:17Z</dcterms:created>
  <dcterms:modified xsi:type="dcterms:W3CDTF">2022-12-21T02:44:57Z</dcterms:modified>
</cp:coreProperties>
</file>